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75" windowHeight="11265" firstSheet="1" activeTab="1"/>
  </bookViews>
  <sheets>
    <sheet name="Proper Use &amp; Eligibility" sheetId="1" r:id="rId1"/>
    <sheet name="IBR-Income Based Repayment" sheetId="2" r:id="rId2"/>
    <sheet name="ICR-A &quot;Pay As You Earn&quot;" sheetId="3" r:id="rId3"/>
  </sheets>
  <definedNames>
    <definedName name="_xlnm.Print_Area" localSheetId="1">'IBR-Income Based Repayment'!$A$1:$R$63</definedName>
    <definedName name="_xlnm.Print_Area" localSheetId="2">'ICR-A "Pay As You Earn"'!$A$1:$R$63</definedName>
  </definedNames>
  <calcPr fullCalcOnLoad="1"/>
</workbook>
</file>

<file path=xl/comments2.xml><?xml version="1.0" encoding="utf-8"?>
<comments xmlns="http://schemas.openxmlformats.org/spreadsheetml/2006/main">
  <authors>
    <author>tsilver001</author>
  </authors>
  <commentList>
    <comment ref="E24" authorId="0">
      <text>
        <r>
          <rPr>
            <b/>
            <sz val="8"/>
            <rFont val="Tahoma"/>
            <family val="2"/>
          </rPr>
          <t>SFAE1:</t>
        </r>
        <r>
          <rPr>
            <sz val="8"/>
            <rFont val="Tahoma"/>
            <family val="2"/>
          </rPr>
          <t xml:space="preserve">
This figure represents your monthly payment under the standard plan with a 10 year repayment term.</t>
        </r>
      </text>
    </comment>
    <comment ref="H8" authorId="0">
      <text>
        <r>
          <rPr>
            <b/>
            <sz val="8"/>
            <rFont val="Tahoma"/>
            <family val="2"/>
          </rPr>
          <t>SFAE1:</t>
        </r>
        <r>
          <rPr>
            <sz val="8"/>
            <rFont val="Tahoma"/>
            <family val="2"/>
          </rPr>
          <t xml:space="preserve">
Use the drop down menu to select each type of loan. Direct Loans that are the same type AND have the same interest rate may combined.
</t>
        </r>
      </text>
    </comment>
    <comment ref="I8" authorId="0">
      <text>
        <r>
          <rPr>
            <b/>
            <sz val="8"/>
            <rFont val="Tahoma"/>
            <family val="2"/>
          </rPr>
          <t xml:space="preserve">SFAE1: </t>
        </r>
        <r>
          <rPr>
            <sz val="8"/>
            <rFont val="Tahoma"/>
            <family val="2"/>
          </rPr>
          <t xml:space="preserve">
Be sure to include accrued interest to obtain a more accurate estimate.</t>
        </r>
      </text>
    </comment>
  </commentList>
</comments>
</file>

<file path=xl/comments3.xml><?xml version="1.0" encoding="utf-8"?>
<comments xmlns="http://schemas.openxmlformats.org/spreadsheetml/2006/main">
  <authors>
    <author>tsilver001</author>
  </authors>
  <commentList>
    <comment ref="E24" authorId="0">
      <text>
        <r>
          <rPr>
            <b/>
            <sz val="8"/>
            <rFont val="Tahoma"/>
            <family val="2"/>
          </rPr>
          <t>SFAE1:</t>
        </r>
        <r>
          <rPr>
            <sz val="8"/>
            <rFont val="Tahoma"/>
            <family val="2"/>
          </rPr>
          <t xml:space="preserve">
This figure represents your monthly payment under the standard plan with a 10 year repayment term.</t>
        </r>
      </text>
    </comment>
    <comment ref="H8" authorId="0">
      <text>
        <r>
          <rPr>
            <b/>
            <sz val="8"/>
            <rFont val="Tahoma"/>
            <family val="2"/>
          </rPr>
          <t>SFAE1:</t>
        </r>
        <r>
          <rPr>
            <sz val="8"/>
            <rFont val="Tahoma"/>
            <family val="2"/>
          </rPr>
          <t xml:space="preserve">
Use the drop down menu to select each type of loan. Direct Loans that are the same type AND have the same interest rate may combined.</t>
        </r>
      </text>
    </comment>
    <comment ref="I8" authorId="0">
      <text>
        <r>
          <rPr>
            <b/>
            <sz val="8"/>
            <rFont val="Tahoma"/>
            <family val="2"/>
          </rPr>
          <t xml:space="preserve">SFAE1: 
</t>
        </r>
        <r>
          <rPr>
            <sz val="8"/>
            <rFont val="Tahoma"/>
            <family val="2"/>
          </rPr>
          <t xml:space="preserve">Be sure to include accrued interest to obtain a more accurate estimate.
</t>
        </r>
      </text>
    </comment>
  </commentList>
</comments>
</file>

<file path=xl/sharedStrings.xml><?xml version="1.0" encoding="utf-8"?>
<sst xmlns="http://schemas.openxmlformats.org/spreadsheetml/2006/main" count="197" uniqueCount="100">
  <si>
    <t>Hawaii</t>
  </si>
  <si>
    <t>Alaska</t>
  </si>
  <si>
    <t>Rate</t>
  </si>
  <si>
    <t>AGI</t>
  </si>
  <si>
    <t>Loan Balance</t>
  </si>
  <si>
    <t>Accrued Interest</t>
  </si>
  <si>
    <t>Monthly Payment</t>
  </si>
  <si>
    <t>Principal Payment</t>
  </si>
  <si>
    <t>Poverty Line</t>
  </si>
  <si>
    <t>Family size</t>
  </si>
  <si>
    <t>Total:</t>
  </si>
  <si>
    <t>Month 1</t>
  </si>
  <si>
    <t>Month 2</t>
  </si>
  <si>
    <t>Month 3</t>
  </si>
  <si>
    <t>Month 4</t>
  </si>
  <si>
    <t>Month 5</t>
  </si>
  <si>
    <t>Month 6</t>
  </si>
  <si>
    <t>Month 7</t>
  </si>
  <si>
    <t>Month 8</t>
  </si>
  <si>
    <t>Month 9</t>
  </si>
  <si>
    <t>Month 10</t>
  </si>
  <si>
    <t>Month 11</t>
  </si>
  <si>
    <t>Month 12</t>
  </si>
  <si>
    <t>Continental</t>
  </si>
  <si>
    <t>If no, select Alaska or Hawaii:</t>
  </si>
  <si>
    <t>Yes</t>
  </si>
  <si>
    <t>No</t>
  </si>
  <si>
    <t>Poverty Guidelines - 2012</t>
  </si>
  <si>
    <t>State</t>
  </si>
  <si>
    <t>Poverty Level</t>
  </si>
  <si>
    <t>Month of repayment</t>
  </si>
  <si>
    <t>STUDENT</t>
  </si>
  <si>
    <t>Will you live in the Continental U.S.?</t>
  </si>
  <si>
    <t>ICR - A Results</t>
  </si>
  <si>
    <t>Loan Type</t>
  </si>
  <si>
    <t>Amount</t>
  </si>
  <si>
    <t>About your results:</t>
  </si>
  <si>
    <t>Annual Disposable Income (10% - 1.5*AGI)</t>
  </si>
  <si>
    <t>IBR Results</t>
  </si>
  <si>
    <t>Annual Disposable Income (15% - 1.5*AGI)</t>
  </si>
  <si>
    <t>Average Rate:</t>
  </si>
  <si>
    <t>Principal 
Payment</t>
  </si>
  <si>
    <t>Q1:</t>
  </si>
  <si>
    <t>Q2:</t>
  </si>
  <si>
    <t>Your Adjusted Gross Income (AGI):</t>
  </si>
  <si>
    <t>Your family size:</t>
  </si>
  <si>
    <t>Step 1: About You</t>
  </si>
  <si>
    <t>Step 2: About Your Direct Loans</t>
  </si>
  <si>
    <t>Q3:</t>
  </si>
  <si>
    <t>Q4:</t>
  </si>
  <si>
    <t>Beginning Loan Balance</t>
  </si>
  <si>
    <t>Projected Payment under IBR:</t>
  </si>
  <si>
    <t>Important notes on loan eligibility</t>
  </si>
  <si>
    <t>Disclaimer</t>
  </si>
  <si>
    <t xml:space="preserve">Question 1: </t>
  </si>
  <si>
    <t>Did you have an outstanding balance on a FFEL Program loan or Direct Loan as of Oct. 1, 2007?</t>
  </si>
  <si>
    <t>Did you receive a disbursement of a Direct Loan on or after Oct. 1, 2011 or apply for and receive a Direct Consolidation Loan on or after Oct. 1, 2011?</t>
  </si>
  <si>
    <t>Proceed to Question 3.</t>
  </si>
  <si>
    <t>Proceed to Question 2</t>
  </si>
  <si>
    <t>Question 3:</t>
  </si>
  <si>
    <t>You can consolidate other Federal Student Loans into a Direct Consolidation Loan and the Direct Consolidation Loan would then become eligible for Public Service Loan Forgiveness. Whether the Direct Consolidation Loan would become eligible for repayment under ICR-A would depend on your answers to the questions above.</t>
  </si>
  <si>
    <t>It appears you are not eligible for Pay As You Earn, you may be eligible for Income Based Repayment. Use the IBR Spreadsheet.</t>
  </si>
  <si>
    <t xml:space="preserve">Income-Based Repayment (IBR) </t>
  </si>
  <si>
    <t>IBR</t>
  </si>
  <si>
    <t>ICR-A</t>
  </si>
  <si>
    <t>seek forgiveness of remaining balance after payments have been made for:</t>
  </si>
  <si>
    <t>25 yrs</t>
  </si>
  <si>
    <t>20 yrs</t>
  </si>
  <si>
    <t>10 yrs</t>
  </si>
  <si>
    <t xml:space="preserve">seek forgiveness of remaining balance via Public Service Loan Forgiveness after: </t>
  </si>
  <si>
    <t>Question 2:</t>
  </si>
  <si>
    <t>IBR vs. Pay As You Earn: It matters when you borrowed</t>
  </si>
  <si>
    <t>Pay As You Earn (ICR-A) is only available to “new borrowers on or after October 1, 2007 with a loan disbursement made on or after October 1, 2011.” If you are not a “new borrower,” you may still be eligible for IBR. Both plans allow eligible borrowers to:</t>
  </si>
  <si>
    <t>When you received a FFEL Program loan or Direct Loan after Oct. 1, 2007, did you have an outstanding balance on a FFEL Program loan or Direct Loan?</t>
  </si>
  <si>
    <t>pay a fixed percentage of discretionary income toward federal student loan debt</t>
  </si>
  <si>
    <r>
      <t xml:space="preserve">The ICR-A plan applies to </t>
    </r>
    <r>
      <rPr>
        <b/>
        <u val="single"/>
        <sz val="14"/>
        <color indexed="8"/>
        <rFont val="Calibri"/>
        <family val="2"/>
      </rPr>
      <t>Direct Loans only</t>
    </r>
    <r>
      <rPr>
        <sz val="14"/>
        <color indexed="8"/>
        <rFont val="Calibri"/>
        <family val="2"/>
      </rPr>
      <t>.</t>
    </r>
  </si>
  <si>
    <r>
      <t>Only Direct Loans</t>
    </r>
    <r>
      <rPr>
        <sz val="14"/>
        <color indexed="8"/>
        <rFont val="Calibri"/>
        <family val="2"/>
      </rPr>
      <t xml:space="preserve"> are eligible for Public Service Loan Forgiveness.</t>
    </r>
  </si>
  <si>
    <t>It appears you may be eligible for Pay As You Earn. Use the ICR-A Spreadsheet.</t>
  </si>
  <si>
    <t xml:space="preserve"> "Pay As You Earn" (ICR-A)</t>
  </si>
  <si>
    <t>Ending Principal Balance</t>
  </si>
  <si>
    <r>
      <rPr>
        <b/>
        <sz val="14"/>
        <color indexed="9"/>
        <rFont val="Century Gothic"/>
        <family val="2"/>
      </rPr>
      <t>Income-based repayment</t>
    </r>
    <r>
      <rPr>
        <sz val="14"/>
        <color indexed="9"/>
        <rFont val="Century Gothic"/>
        <family val="2"/>
      </rPr>
      <t xml:space="preserve"> (IBR) and </t>
    </r>
    <r>
      <rPr>
        <b/>
        <sz val="14"/>
        <color indexed="9"/>
        <rFont val="Century Gothic"/>
        <family val="2"/>
      </rPr>
      <t xml:space="preserve">Pay As You Earn </t>
    </r>
    <r>
      <rPr>
        <sz val="14"/>
        <color indexed="9"/>
        <rFont val="Century Gothic"/>
        <family val="2"/>
      </rPr>
      <t>(ICR-A) use different formulas to calculate a borrower’s required monthly payment. Your answers to the following questions will determine which calculator you should use to estimate your monthly payments.</t>
    </r>
  </si>
  <si>
    <t>The numbers produced by each calculator may vary from your actual outcome during the first year of repayment depending on your circumstances. The calculators were designed to provide you with a view of how income-based and income-contingent plans vary from the standard repayment plan. For an official determination of your eligiblity for a specific repayment plan, contact your loan servicer.</t>
  </si>
  <si>
    <t>Accumulated Unpaid Interest</t>
  </si>
  <si>
    <r>
      <t xml:space="preserve">Use this spreadsheet to estimate your monthly payments under the "Pay As You Earn" plan during the first year of loan repayment. 
Eligible borrowers can pay </t>
    </r>
    <r>
      <rPr>
        <b/>
        <sz val="12"/>
        <color indexed="60"/>
        <rFont val="Century Gothic"/>
        <family val="2"/>
      </rPr>
      <t>10 percent</t>
    </r>
    <r>
      <rPr>
        <sz val="12"/>
        <color indexed="60"/>
        <rFont val="Century Gothic"/>
        <family val="2"/>
      </rPr>
      <t xml:space="preserve"> of discretionary income toward student loan payments and have any remaining balance forgiven after making payments for </t>
    </r>
    <r>
      <rPr>
        <b/>
        <sz val="12"/>
        <color indexed="60"/>
        <rFont val="Century Gothic"/>
        <family val="2"/>
      </rPr>
      <t>20 years</t>
    </r>
    <r>
      <rPr>
        <sz val="12"/>
        <color indexed="60"/>
        <rFont val="Century Gothic"/>
        <family val="2"/>
      </rPr>
      <t xml:space="preserve">. </t>
    </r>
  </si>
  <si>
    <r>
      <t xml:space="preserve">Use this spreadsheet to estimate your monthly payments under the income-based repayment plan during the first year of loan repayment. 
Eligible borrowers to pay </t>
    </r>
    <r>
      <rPr>
        <b/>
        <sz val="12"/>
        <color indexed="60"/>
        <rFont val="Century Gothic"/>
        <family val="2"/>
      </rPr>
      <t>15 percent</t>
    </r>
    <r>
      <rPr>
        <sz val="12"/>
        <color indexed="60"/>
        <rFont val="Century Gothic"/>
        <family val="2"/>
      </rPr>
      <t xml:space="preserve"> of discretionary income toward federal student loans and have any remaining loan balance forgiven after making payments for </t>
    </r>
    <r>
      <rPr>
        <b/>
        <sz val="12"/>
        <color indexed="60"/>
        <rFont val="Century Gothic"/>
        <family val="2"/>
      </rPr>
      <t>25 years</t>
    </r>
    <r>
      <rPr>
        <sz val="12"/>
        <color indexed="60"/>
        <rFont val="Century Gothic"/>
        <family val="2"/>
      </rPr>
      <t>.</t>
    </r>
  </si>
  <si>
    <t>TOTAL OWED (End of Year 1)</t>
  </si>
  <si>
    <t>Principal</t>
  </si>
  <si>
    <t>Interest</t>
  </si>
  <si>
    <t>TOTAL PAID (End of Year 1)</t>
  </si>
  <si>
    <t>Projected Payment under Standard (10 yr):</t>
  </si>
  <si>
    <t xml:space="preserve">Projected Payment under ICR-A: </t>
  </si>
  <si>
    <r>
      <t xml:space="preserve">This calculator is for informational use only. For instructions, visit the </t>
    </r>
    <r>
      <rPr>
        <b/>
        <sz val="14"/>
        <color indexed="60"/>
        <rFont val="Calibri"/>
        <family val="2"/>
      </rPr>
      <t>Pay As You Earn</t>
    </r>
    <r>
      <rPr>
        <sz val="14"/>
        <color indexed="60"/>
        <rFont val="Calibri"/>
        <family val="2"/>
      </rPr>
      <t xml:space="preserve"> page on our web site.
For an official determination of your eligiblity for a specific repayment plan, contact your loan servicer.</t>
    </r>
  </si>
  <si>
    <t>PLUS Graduate</t>
  </si>
  <si>
    <t>Stafford Unsubsidized</t>
  </si>
  <si>
    <t>Stafford Subsidized</t>
  </si>
  <si>
    <t>Direct Consolidation</t>
  </si>
  <si>
    <t xml:space="preserve">Stafford Subsidized </t>
  </si>
  <si>
    <t xml:space="preserve">Stafford Unsubsidized </t>
  </si>
  <si>
    <t>YEAR 1 REPAYMENT SUMMARY</t>
  </si>
  <si>
    <t>About The SFAE Year 1 Repayment Calculator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</si>
</sst>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_);_(&quot;$&quot;* \(#,##0.0\);_(&quot;$&quot;* &quot;-&quot;??_);_(@_)"/>
    <numFmt numFmtId="167" formatCode="_(&quot;$&quot;* #,##0_);_(&quot;$&quot;* \(#,##0\);_(&quot;$&quot;* &quot;-&quot;??_);_(@_)"/>
    <numFmt numFmtId="168" formatCode="0.0%"/>
    <numFmt numFmtId="169" formatCode="0.000%"/>
    <numFmt numFmtId="170" formatCode="_(&quot;$&quot;* #,##0.000_);_(&quot;$&quot;* \(#,##0.000\);_(&quot;$&quot;* &quot;-&quot;???_);_(@_)"/>
    <numFmt numFmtId="171" formatCode="_(&quot;$&quot;* #,##0.0_);_(&quot;$&quot;* \(#,##0.0\);_(&quot;$&quot;* &quot;-&quot;?_);_(@_)"/>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0.0000%"/>
    <numFmt numFmtId="180" formatCode="_(&quot;$&quot;* #,##0.0000_);_(&quot;$&quot;* \(#,##0.0000\);_(&quot;$&quot;* &quot;-&quot;????_);_(@_)"/>
    <numFmt numFmtId="181" formatCode="0.00000%"/>
    <numFmt numFmtId="182" formatCode="0.000000%"/>
    <numFmt numFmtId="183" formatCode="[$-409]dddd\,\ mmmm\ dd\,\ yyyy"/>
    <numFmt numFmtId="184" formatCode="[$-409]h:mm:ss\ AM/PM"/>
    <numFmt numFmtId="185" formatCode="&quot;$&quot;#,##0.00"/>
    <numFmt numFmtId="186" formatCode="&quot;$&quot;#,##0.0"/>
    <numFmt numFmtId="187" formatCode="&quot;$&quot;#,##0"/>
    <numFmt numFmtId="188" formatCode="&quot;Yes&quot;;&quot;Yes&quot;;&quot;No&quot;"/>
    <numFmt numFmtId="189" formatCode="&quot;True&quot;;&quot;True&quot;;&quot;False&quot;"/>
    <numFmt numFmtId="190" formatCode="&quot;On&quot;;&quot;On&quot;;&quot;Off&quot;"/>
    <numFmt numFmtId="191" formatCode="[$€-2]\ #,##0.00_);[Red]\([$€-2]\ #,##0.00\)"/>
    <numFmt numFmtId="192" formatCode="&quot;$&quot;#,##0.0_);[Red]\(&quot;$&quot;#,##0.0\)"/>
    <numFmt numFmtId="193" formatCode="&quot;$&quot;#,##0.000"/>
    <numFmt numFmtId="194" formatCode="&quot;$&quot;#,##0.0000"/>
  </numFmts>
  <fonts count="99">
    <font>
      <sz val="11"/>
      <color theme="1"/>
      <name val="Calibri"/>
      <family val="2"/>
    </font>
    <font>
      <sz val="11"/>
      <color indexed="8"/>
      <name val="Calibri"/>
      <family val="2"/>
    </font>
    <font>
      <sz val="8"/>
      <name val="Tahoma"/>
      <family val="2"/>
    </font>
    <font>
      <b/>
      <sz val="8"/>
      <name val="Tahoma"/>
      <family val="2"/>
    </font>
    <font>
      <sz val="14"/>
      <color indexed="8"/>
      <name val="Calibri"/>
      <family val="2"/>
    </font>
    <font>
      <sz val="14"/>
      <color indexed="9"/>
      <name val="Century Gothic"/>
      <family val="2"/>
    </font>
    <font>
      <b/>
      <sz val="14"/>
      <color indexed="9"/>
      <name val="Century Gothic"/>
      <family val="2"/>
    </font>
    <font>
      <b/>
      <u val="single"/>
      <sz val="14"/>
      <color indexed="8"/>
      <name val="Calibri"/>
      <family val="2"/>
    </font>
    <font>
      <b/>
      <sz val="12"/>
      <color indexed="60"/>
      <name val="Century Gothic"/>
      <family val="2"/>
    </font>
    <font>
      <sz val="12"/>
      <color indexed="60"/>
      <name val="Century Gothic"/>
      <family val="2"/>
    </font>
    <font>
      <sz val="14"/>
      <color indexed="60"/>
      <name val="Calibri"/>
      <family val="2"/>
    </font>
    <font>
      <b/>
      <sz val="14"/>
      <color indexed="60"/>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28"/>
      <name val="Calibri"/>
      <family val="2"/>
    </font>
    <font>
      <b/>
      <sz val="14"/>
      <color indexed="9"/>
      <name val="Calibri"/>
      <family val="2"/>
    </font>
    <font>
      <sz val="14"/>
      <color indexed="9"/>
      <name val="Calibri"/>
      <family val="2"/>
    </font>
    <font>
      <b/>
      <sz val="14"/>
      <color indexed="28"/>
      <name val="Calibri"/>
      <family val="2"/>
    </font>
    <font>
      <sz val="11"/>
      <name val="Calibri"/>
      <family val="2"/>
    </font>
    <font>
      <sz val="12"/>
      <color indexed="8"/>
      <name val="Symbol"/>
      <family val="1"/>
    </font>
    <font>
      <b/>
      <sz val="14"/>
      <color indexed="8"/>
      <name val="Calibri"/>
      <family val="2"/>
    </font>
    <font>
      <sz val="18"/>
      <color indexed="8"/>
      <name val="Calibri"/>
      <family val="2"/>
    </font>
    <font>
      <b/>
      <sz val="16"/>
      <color indexed="9"/>
      <name val="Calibri"/>
      <family val="2"/>
    </font>
    <font>
      <sz val="12"/>
      <color indexed="8"/>
      <name val="Calibri"/>
      <family val="2"/>
    </font>
    <font>
      <sz val="12"/>
      <color indexed="9"/>
      <name val="Calibri"/>
      <family val="2"/>
    </font>
    <font>
      <i/>
      <sz val="14"/>
      <color indexed="8"/>
      <name val="Calibri"/>
      <family val="2"/>
    </font>
    <font>
      <i/>
      <sz val="12"/>
      <color indexed="8"/>
      <name val="Calibri"/>
      <family val="2"/>
    </font>
    <font>
      <sz val="18"/>
      <color indexed="28"/>
      <name val="Century Gothic"/>
      <family val="2"/>
    </font>
    <font>
      <sz val="11"/>
      <color indexed="36"/>
      <name val="Calibri"/>
      <family val="2"/>
    </font>
    <font>
      <sz val="14"/>
      <color indexed="36"/>
      <name val="Calibri"/>
      <family val="2"/>
    </font>
    <font>
      <b/>
      <sz val="12"/>
      <color indexed="9"/>
      <name val="Calibri"/>
      <family val="2"/>
    </font>
    <font>
      <sz val="12"/>
      <color indexed="60"/>
      <name val="Calibri"/>
      <family val="2"/>
    </font>
    <font>
      <b/>
      <sz val="11"/>
      <name val="Calibri"/>
      <family val="2"/>
    </font>
    <font>
      <b/>
      <sz val="18"/>
      <color indexed="36"/>
      <name val="Century Gothic"/>
      <family val="2"/>
    </font>
    <font>
      <b/>
      <sz val="18"/>
      <color indexed="60"/>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4"/>
      <color theme="7" tint="-0.4999699890613556"/>
      <name val="Calibri"/>
      <family val="2"/>
    </font>
    <font>
      <b/>
      <sz val="14"/>
      <color theme="0"/>
      <name val="Calibri"/>
      <family val="2"/>
    </font>
    <font>
      <sz val="14"/>
      <color theme="0"/>
      <name val="Calibri"/>
      <family val="2"/>
    </font>
    <font>
      <b/>
      <sz val="14"/>
      <color theme="7" tint="-0.4999699890613556"/>
      <name val="Calibri"/>
      <family val="2"/>
    </font>
    <font>
      <sz val="12"/>
      <color theme="1"/>
      <name val="Symbol"/>
      <family val="1"/>
    </font>
    <font>
      <b/>
      <sz val="14"/>
      <color theme="1"/>
      <name val="Calibri"/>
      <family val="2"/>
    </font>
    <font>
      <sz val="18"/>
      <color theme="1"/>
      <name val="Calibri"/>
      <family val="2"/>
    </font>
    <font>
      <b/>
      <sz val="16"/>
      <color theme="0"/>
      <name val="Calibri"/>
      <family val="2"/>
    </font>
    <font>
      <sz val="12"/>
      <color theme="1"/>
      <name val="Calibri"/>
      <family val="2"/>
    </font>
    <font>
      <sz val="12"/>
      <color theme="0"/>
      <name val="Calibri"/>
      <family val="2"/>
    </font>
    <font>
      <i/>
      <sz val="14"/>
      <color theme="1"/>
      <name val="Calibri"/>
      <family val="2"/>
    </font>
    <font>
      <i/>
      <sz val="12"/>
      <color theme="1"/>
      <name val="Calibri"/>
      <family val="2"/>
    </font>
    <font>
      <b/>
      <u val="single"/>
      <sz val="14"/>
      <color theme="1"/>
      <name val="Calibri"/>
      <family val="2"/>
    </font>
    <font>
      <sz val="18"/>
      <color theme="7" tint="-0.4999699890613556"/>
      <name val="Century Gothic"/>
      <family val="2"/>
    </font>
    <font>
      <sz val="14"/>
      <color rgb="FF000000"/>
      <name val="Calibri"/>
      <family val="0"/>
    </font>
    <font>
      <sz val="11"/>
      <color rgb="FF7030A0"/>
      <name val="Calibri"/>
      <family val="2"/>
    </font>
    <font>
      <sz val="14"/>
      <color rgb="FF7030A0"/>
      <name val="Calibri"/>
      <family val="2"/>
    </font>
    <font>
      <b/>
      <sz val="12"/>
      <color theme="0"/>
      <name val="Calibri"/>
      <family val="2"/>
    </font>
    <font>
      <sz val="14"/>
      <color theme="0"/>
      <name val="Century Gothic"/>
      <family val="2"/>
    </font>
    <font>
      <b/>
      <sz val="14"/>
      <color theme="0"/>
      <name val="Century Gothic"/>
      <family val="2"/>
    </font>
    <font>
      <sz val="14"/>
      <color rgb="FF9C6500"/>
      <name val="Calibri"/>
      <family val="2"/>
    </font>
    <font>
      <b/>
      <sz val="18"/>
      <color rgb="FF7030A0"/>
      <name val="Century Gothic"/>
      <family val="2"/>
    </font>
    <font>
      <b/>
      <sz val="18"/>
      <color rgb="FF9C6500"/>
      <name val="Century Gothic"/>
      <family val="2"/>
    </font>
    <font>
      <sz val="12"/>
      <color rgb="FF9A6702"/>
      <name val="Century Gothic"/>
      <family val="2"/>
    </font>
    <font>
      <sz val="12"/>
      <color rgb="FFC00000"/>
      <name val="Calibri"/>
      <family val="2"/>
    </font>
    <font>
      <b/>
      <sz val="18"/>
      <color theme="7" tint="-0.24997000396251678"/>
      <name val="Century Gothic"/>
      <family val="2"/>
    </font>
    <font>
      <sz val="12"/>
      <color rgb="FFB48500"/>
      <name val="Century Gothic"/>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D8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double">
        <color rgb="FFC00000"/>
      </bottom>
    </border>
    <border>
      <left>
        <color indexed="63"/>
      </left>
      <right>
        <color indexed="63"/>
      </right>
      <top>
        <color indexed="63"/>
      </top>
      <bottom style="double">
        <color rgb="FFC00000"/>
      </bottom>
    </border>
    <border>
      <left>
        <color indexed="63"/>
      </left>
      <right>
        <color indexed="63"/>
      </right>
      <top style="medium"/>
      <bottom style="double">
        <color rgb="FFC00000"/>
      </bottom>
    </border>
    <border>
      <left>
        <color indexed="63"/>
      </left>
      <right style="medium"/>
      <top>
        <color indexed="63"/>
      </top>
      <bottom style="double">
        <color rgb="FFC00000"/>
      </bottom>
    </border>
    <border>
      <left style="medium"/>
      <right style="medium"/>
      <top>
        <color indexed="63"/>
      </top>
      <bottom style="medium"/>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color rgb="FF000000"/>
      </bottom>
    </border>
    <border>
      <left style="medium"/>
      <right style="medium"/>
      <top style="medium"/>
      <bottom>
        <color indexed="63"/>
      </bottom>
    </border>
    <border>
      <left style="medium"/>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90">
    <xf numFmtId="0" fontId="0" fillId="0" borderId="0" xfId="0" applyFont="1" applyAlignment="1">
      <alignment/>
    </xf>
    <xf numFmtId="0" fontId="0" fillId="33" borderId="0" xfId="0" applyFill="1" applyBorder="1" applyAlignment="1">
      <alignment/>
    </xf>
    <xf numFmtId="44" fontId="0" fillId="0" borderId="0" xfId="0" applyNumberFormat="1" applyAlignment="1">
      <alignment/>
    </xf>
    <xf numFmtId="44" fontId="0" fillId="0" borderId="0" xfId="44" applyFont="1" applyAlignment="1">
      <alignment/>
    </xf>
    <xf numFmtId="2" fontId="0" fillId="0" borderId="0" xfId="0" applyNumberFormat="1" applyAlignment="1">
      <alignment/>
    </xf>
    <xf numFmtId="0" fontId="0" fillId="33" borderId="0" xfId="0" applyFill="1" applyAlignment="1">
      <alignment/>
    </xf>
    <xf numFmtId="0" fontId="0" fillId="0" borderId="0" xfId="0" applyFill="1" applyAlignment="1">
      <alignment/>
    </xf>
    <xf numFmtId="44" fontId="0" fillId="0" borderId="0" xfId="44" applyFont="1" applyAlignment="1">
      <alignment/>
    </xf>
    <xf numFmtId="2" fontId="0" fillId="0" borderId="0" xfId="0" applyNumberFormat="1" applyAlignment="1">
      <alignment horizontal="center"/>
    </xf>
    <xf numFmtId="1" fontId="0" fillId="0" borderId="0" xfId="0" applyNumberFormat="1" applyAlignment="1">
      <alignment/>
    </xf>
    <xf numFmtId="0" fontId="70" fillId="33" borderId="0" xfId="0" applyFont="1" applyFill="1" applyBorder="1" applyAlignment="1">
      <alignment/>
    </xf>
    <xf numFmtId="0" fontId="0" fillId="33" borderId="0" xfId="0" applyFill="1" applyAlignment="1">
      <alignment horizontal="center" wrapText="1"/>
    </xf>
    <xf numFmtId="44" fontId="0" fillId="0" borderId="0" xfId="44" applyFont="1" applyFill="1" applyAlignment="1">
      <alignment/>
    </xf>
    <xf numFmtId="2" fontId="0" fillId="33" borderId="0" xfId="0" applyNumberFormat="1" applyFill="1" applyBorder="1" applyAlignment="1">
      <alignment/>
    </xf>
    <xf numFmtId="0" fontId="0" fillId="0" borderId="0" xfId="0" applyAlignment="1">
      <alignment horizontal="left"/>
    </xf>
    <xf numFmtId="0" fontId="0" fillId="33" borderId="0" xfId="0" applyFill="1" applyAlignment="1">
      <alignment horizontal="left"/>
    </xf>
    <xf numFmtId="0" fontId="71" fillId="33" borderId="10" xfId="29" applyFont="1" applyFill="1" applyBorder="1" applyAlignment="1" applyProtection="1">
      <alignment/>
      <protection locked="0"/>
    </xf>
    <xf numFmtId="0" fontId="71" fillId="33" borderId="10" xfId="29" applyFont="1" applyFill="1" applyBorder="1" applyAlignment="1" applyProtection="1">
      <alignment horizontal="right"/>
      <protection locked="0"/>
    </xf>
    <xf numFmtId="0" fontId="0" fillId="33" borderId="0" xfId="0" applyFill="1" applyBorder="1" applyAlignment="1" applyProtection="1">
      <alignment/>
      <protection/>
    </xf>
    <xf numFmtId="0" fontId="0" fillId="33" borderId="0" xfId="0" applyFill="1" applyAlignment="1" applyProtection="1">
      <alignment/>
      <protection/>
    </xf>
    <xf numFmtId="0" fontId="52" fillId="16" borderId="11" xfId="29" applyBorder="1" applyAlignment="1" applyProtection="1">
      <alignment/>
      <protection/>
    </xf>
    <xf numFmtId="0" fontId="52" fillId="16" borderId="0" xfId="29" applyBorder="1" applyAlignment="1" applyProtection="1">
      <alignment/>
      <protection/>
    </xf>
    <xf numFmtId="0" fontId="52" fillId="16" borderId="0" xfId="29" applyBorder="1" applyAlignment="1" applyProtection="1">
      <alignment/>
      <protection/>
    </xf>
    <xf numFmtId="0" fontId="52" fillId="16" borderId="12" xfId="29" applyBorder="1" applyAlignment="1" applyProtection="1">
      <alignment/>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55" fillId="16" borderId="0" xfId="29" applyFont="1" applyBorder="1" applyAlignment="1" applyProtection="1">
      <alignment/>
      <protection/>
    </xf>
    <xf numFmtId="0" fontId="52" fillId="16" borderId="12" xfId="29" applyBorder="1" applyAlignment="1" applyProtection="1">
      <alignment/>
      <protection/>
    </xf>
    <xf numFmtId="1" fontId="0" fillId="0" borderId="15" xfId="0" applyNumberFormat="1" applyBorder="1" applyAlignment="1" applyProtection="1">
      <alignment horizontal="center"/>
      <protection/>
    </xf>
    <xf numFmtId="167" fontId="0" fillId="0" borderId="16" xfId="44" applyNumberFormat="1" applyFont="1" applyBorder="1" applyAlignment="1" applyProtection="1">
      <alignment/>
      <protection/>
    </xf>
    <xf numFmtId="0" fontId="0" fillId="0" borderId="17" xfId="0" applyBorder="1" applyAlignment="1" applyProtection="1">
      <alignment horizontal="center"/>
      <protection/>
    </xf>
    <xf numFmtId="0" fontId="0" fillId="0" borderId="18" xfId="0" applyBorder="1" applyAlignment="1" applyProtection="1">
      <alignment/>
      <protection/>
    </xf>
    <xf numFmtId="167" fontId="0" fillId="0" borderId="19" xfId="44" applyNumberFormat="1" applyFont="1" applyBorder="1" applyAlignment="1" applyProtection="1">
      <alignment/>
      <protection/>
    </xf>
    <xf numFmtId="0" fontId="72" fillId="21" borderId="11" xfId="34" applyFont="1" applyBorder="1" applyAlignment="1" applyProtection="1">
      <alignment horizontal="center"/>
      <protection/>
    </xf>
    <xf numFmtId="0" fontId="70" fillId="16" borderId="0" xfId="0" applyFont="1" applyFill="1" applyBorder="1" applyAlignment="1" applyProtection="1">
      <alignment horizontal="right"/>
      <protection/>
    </xf>
    <xf numFmtId="0" fontId="72" fillId="17" borderId="10" xfId="30" applyFont="1" applyBorder="1" applyAlignment="1" applyProtection="1">
      <alignment horizontal="center"/>
      <protection/>
    </xf>
    <xf numFmtId="0" fontId="52" fillId="16" borderId="12" xfId="29"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protection/>
    </xf>
    <xf numFmtId="167" fontId="0" fillId="0" borderId="21" xfId="44" applyNumberFormat="1" applyFont="1" applyBorder="1" applyAlignment="1" applyProtection="1">
      <alignment/>
      <protection/>
    </xf>
    <xf numFmtId="0" fontId="0" fillId="33" borderId="0" xfId="0" applyFill="1" applyBorder="1" applyAlignment="1" applyProtection="1">
      <alignment vertical="top"/>
      <protection/>
    </xf>
    <xf numFmtId="0" fontId="72" fillId="16" borderId="0" xfId="29" applyFont="1" applyBorder="1" applyAlignment="1" applyProtection="1">
      <alignment/>
      <protection/>
    </xf>
    <xf numFmtId="0" fontId="73" fillId="16" borderId="0" xfId="29" applyFont="1" applyBorder="1" applyAlignment="1" applyProtection="1">
      <alignment horizontal="right"/>
      <protection/>
    </xf>
    <xf numFmtId="0" fontId="0" fillId="16" borderId="0" xfId="0" applyFill="1" applyBorder="1" applyAlignment="1" applyProtection="1">
      <alignment/>
      <protection/>
    </xf>
    <xf numFmtId="168" fontId="52" fillId="16" borderId="12" xfId="29" applyNumberFormat="1" applyBorder="1" applyAlignment="1" applyProtection="1">
      <alignment horizontal="center"/>
      <protection/>
    </xf>
    <xf numFmtId="0" fontId="74" fillId="16" borderId="0" xfId="29" applyFont="1" applyBorder="1" applyAlignment="1" applyProtection="1">
      <alignment/>
      <protection/>
    </xf>
    <xf numFmtId="0" fontId="71" fillId="16" borderId="0" xfId="29" applyFont="1" applyBorder="1" applyAlignment="1" applyProtection="1">
      <alignment/>
      <protection/>
    </xf>
    <xf numFmtId="0" fontId="72" fillId="17" borderId="0" xfId="30" applyFont="1" applyBorder="1" applyAlignment="1" applyProtection="1">
      <alignment/>
      <protection/>
    </xf>
    <xf numFmtId="1" fontId="0" fillId="0" borderId="22" xfId="0" applyNumberFormat="1" applyBorder="1" applyAlignment="1" applyProtection="1">
      <alignment horizontal="center"/>
      <protection/>
    </xf>
    <xf numFmtId="167" fontId="0" fillId="0" borderId="23" xfId="44" applyNumberFormat="1" applyFont="1" applyBorder="1" applyAlignment="1" applyProtection="1">
      <alignment/>
      <protection/>
    </xf>
    <xf numFmtId="2" fontId="0" fillId="33" borderId="0" xfId="0" applyNumberFormat="1" applyFill="1" applyAlignment="1" applyProtection="1">
      <alignment/>
      <protection/>
    </xf>
    <xf numFmtId="0" fontId="52" fillId="16" borderId="0" xfId="29" applyBorder="1" applyAlignment="1" applyProtection="1">
      <alignment horizontal="center"/>
      <protection/>
    </xf>
    <xf numFmtId="167" fontId="52" fillId="16" borderId="0" xfId="29" applyNumberFormat="1" applyBorder="1" applyAlignment="1" applyProtection="1">
      <alignment/>
      <protection/>
    </xf>
    <xf numFmtId="0" fontId="71" fillId="16" borderId="12" xfId="29" applyFont="1" applyBorder="1" applyAlignment="1" applyProtection="1">
      <alignment horizontal="center"/>
      <protection/>
    </xf>
    <xf numFmtId="1" fontId="0" fillId="33" borderId="0" xfId="0" applyNumberFormat="1" applyFill="1" applyAlignment="1" applyProtection="1">
      <alignment/>
      <protection/>
    </xf>
    <xf numFmtId="0" fontId="52" fillId="16" borderId="24" xfId="29" applyBorder="1" applyAlignment="1" applyProtection="1">
      <alignment/>
      <protection/>
    </xf>
    <xf numFmtId="0" fontId="52" fillId="16" borderId="25" xfId="29" applyBorder="1" applyAlignment="1" applyProtection="1">
      <alignment/>
      <protection/>
    </xf>
    <xf numFmtId="0" fontId="52" fillId="16" borderId="26" xfId="29" applyBorder="1" applyAlignment="1" applyProtection="1">
      <alignment/>
      <protection/>
    </xf>
    <xf numFmtId="0" fontId="73" fillId="16" borderId="26" xfId="29" applyFont="1" applyBorder="1" applyAlignment="1" applyProtection="1">
      <alignment/>
      <protection/>
    </xf>
    <xf numFmtId="0" fontId="73" fillId="16" borderId="27" xfId="29" applyFont="1" applyBorder="1" applyAlignment="1" applyProtection="1">
      <alignment/>
      <protection/>
    </xf>
    <xf numFmtId="0" fontId="72" fillId="17" borderId="28" xfId="30" applyFont="1" applyBorder="1" applyAlignment="1" applyProtection="1">
      <alignment/>
      <protection/>
    </xf>
    <xf numFmtId="185" fontId="72" fillId="17" borderId="28" xfId="30" applyNumberFormat="1" applyFont="1" applyBorder="1" applyAlignment="1" applyProtection="1">
      <alignment/>
      <protection/>
    </xf>
    <xf numFmtId="0" fontId="73" fillId="16" borderId="0" xfId="29" applyFont="1" applyBorder="1" applyAlignment="1" applyProtection="1">
      <alignment/>
      <protection/>
    </xf>
    <xf numFmtId="0" fontId="73" fillId="16" borderId="12" xfId="29" applyFont="1" applyBorder="1" applyAlignment="1" applyProtection="1">
      <alignment/>
      <protection/>
    </xf>
    <xf numFmtId="0" fontId="0" fillId="0" borderId="22" xfId="0" applyBorder="1" applyAlignment="1" applyProtection="1">
      <alignment horizontal="center"/>
      <protection/>
    </xf>
    <xf numFmtId="0" fontId="0" fillId="0" borderId="29" xfId="0" applyBorder="1" applyAlignment="1" applyProtection="1">
      <alignment/>
      <protection/>
    </xf>
    <xf numFmtId="167" fontId="0" fillId="0" borderId="30" xfId="44" applyNumberFormat="1" applyFont="1" applyBorder="1" applyAlignment="1" applyProtection="1">
      <alignment/>
      <protection/>
    </xf>
    <xf numFmtId="185" fontId="72" fillId="17" borderId="10" xfId="30" applyNumberFormat="1" applyFont="1" applyBorder="1" applyAlignment="1" applyProtection="1">
      <alignment/>
      <protection/>
    </xf>
    <xf numFmtId="0" fontId="72" fillId="17" borderId="10" xfId="30" applyFont="1" applyBorder="1" applyAlignment="1" applyProtection="1">
      <alignment/>
      <protection/>
    </xf>
    <xf numFmtId="10" fontId="72" fillId="17" borderId="10" xfId="30" applyNumberFormat="1" applyFont="1" applyBorder="1" applyAlignment="1" applyProtection="1">
      <alignment/>
      <protection/>
    </xf>
    <xf numFmtId="0" fontId="74" fillId="33" borderId="31" xfId="29" applyFont="1" applyFill="1" applyBorder="1" applyAlignment="1" applyProtection="1">
      <alignment horizontal="left"/>
      <protection/>
    </xf>
    <xf numFmtId="0" fontId="74" fillId="33" borderId="32" xfId="29" applyFont="1" applyFill="1" applyBorder="1" applyAlignment="1" applyProtection="1">
      <alignment horizontal="left"/>
      <protection/>
    </xf>
    <xf numFmtId="167" fontId="74" fillId="33" borderId="33" xfId="29" applyNumberFormat="1" applyFont="1" applyFill="1" applyBorder="1" applyAlignment="1" applyProtection="1">
      <alignment/>
      <protection/>
    </xf>
    <xf numFmtId="44" fontId="72" fillId="17" borderId="10" xfId="30" applyNumberFormat="1" applyFont="1" applyBorder="1" applyAlignment="1" applyProtection="1">
      <alignment/>
      <protection/>
    </xf>
    <xf numFmtId="8" fontId="72" fillId="17" borderId="10" xfId="30" applyNumberFormat="1" applyFont="1" applyBorder="1" applyAlignment="1" applyProtection="1">
      <alignment/>
      <protection/>
    </xf>
    <xf numFmtId="44" fontId="52" fillId="16" borderId="0" xfId="29" applyNumberFormat="1" applyBorder="1" applyAlignment="1" applyProtection="1">
      <alignment/>
      <protection/>
    </xf>
    <xf numFmtId="171" fontId="52" fillId="16" borderId="12" xfId="29" applyNumberFormat="1" applyBorder="1" applyAlignment="1" applyProtection="1">
      <alignment/>
      <protection/>
    </xf>
    <xf numFmtId="0" fontId="52" fillId="16" borderId="17" xfId="29" applyBorder="1" applyAlignment="1" applyProtection="1">
      <alignment/>
      <protection/>
    </xf>
    <xf numFmtId="10" fontId="52" fillId="16" borderId="34" xfId="59" applyNumberFormat="1" applyFont="1" applyFill="1" applyBorder="1" applyAlignment="1" applyProtection="1">
      <alignment/>
      <protection/>
    </xf>
    <xf numFmtId="0" fontId="52" fillId="16" borderId="0" xfId="29" applyBorder="1" applyAlignment="1" applyProtection="1">
      <alignment vertical="center" wrapText="1"/>
      <protection/>
    </xf>
    <xf numFmtId="0" fontId="52" fillId="16" borderId="12" xfId="29" applyBorder="1" applyAlignment="1" applyProtection="1">
      <alignment vertical="center" wrapText="1"/>
      <protection/>
    </xf>
    <xf numFmtId="0" fontId="52" fillId="16" borderId="22" xfId="29" applyBorder="1" applyAlignment="1" applyProtection="1">
      <alignment/>
      <protection/>
    </xf>
    <xf numFmtId="10" fontId="52" fillId="16" borderId="23" xfId="59" applyNumberFormat="1" applyFont="1" applyFill="1" applyBorder="1" applyAlignment="1" applyProtection="1">
      <alignment/>
      <protection/>
    </xf>
    <xf numFmtId="0" fontId="35" fillId="16" borderId="0" xfId="29" applyFont="1" applyBorder="1" applyAlignment="1" applyProtection="1">
      <alignment/>
      <protection/>
    </xf>
    <xf numFmtId="0" fontId="0" fillId="0" borderId="0" xfId="0" applyFill="1" applyBorder="1" applyAlignment="1" applyProtection="1">
      <alignment/>
      <protection/>
    </xf>
    <xf numFmtId="0" fontId="52" fillId="16" borderId="31" xfId="29" applyBorder="1" applyAlignment="1" applyProtection="1">
      <alignment/>
      <protection/>
    </xf>
    <xf numFmtId="0" fontId="52" fillId="16" borderId="35" xfId="29" applyBorder="1" applyAlignment="1" applyProtection="1">
      <alignment/>
      <protection/>
    </xf>
    <xf numFmtId="0" fontId="52" fillId="16" borderId="36" xfId="29" applyBorder="1" applyAlignment="1" applyProtection="1">
      <alignment/>
      <protection/>
    </xf>
    <xf numFmtId="0" fontId="0" fillId="0" borderId="0" xfId="0" applyAlignment="1" applyProtection="1">
      <alignment/>
      <protection/>
    </xf>
    <xf numFmtId="44" fontId="0" fillId="33" borderId="0" xfId="0" applyNumberFormat="1" applyFill="1" applyBorder="1" applyAlignment="1" applyProtection="1">
      <alignment/>
      <protection/>
    </xf>
    <xf numFmtId="2" fontId="0" fillId="33" borderId="0" xfId="0" applyNumberFormat="1" applyFill="1" applyBorder="1" applyAlignment="1" applyProtection="1">
      <alignment/>
      <protection/>
    </xf>
    <xf numFmtId="0" fontId="0" fillId="33" borderId="0" xfId="0" applyFill="1" applyAlignment="1" applyProtection="1">
      <alignment horizontal="center" wrapText="1"/>
      <protection/>
    </xf>
    <xf numFmtId="0" fontId="70" fillId="0" borderId="37" xfId="0" applyFont="1" applyBorder="1" applyAlignment="1" applyProtection="1">
      <alignment horizontal="center"/>
      <protection/>
    </xf>
    <xf numFmtId="0" fontId="70" fillId="0" borderId="38" xfId="0" applyFont="1" applyBorder="1" applyAlignment="1" applyProtection="1">
      <alignment horizontal="center"/>
      <protection/>
    </xf>
    <xf numFmtId="0" fontId="70" fillId="0" borderId="38" xfId="0" applyFont="1" applyBorder="1" applyAlignment="1" applyProtection="1">
      <alignment horizontal="center" wrapText="1"/>
      <protection/>
    </xf>
    <xf numFmtId="0" fontId="70" fillId="0" borderId="39" xfId="0" applyFont="1" applyBorder="1" applyAlignment="1" applyProtection="1">
      <alignment horizontal="center" wrapText="1"/>
      <protection/>
    </xf>
    <xf numFmtId="0" fontId="70" fillId="0" borderId="40" xfId="0" applyFont="1" applyBorder="1" applyAlignment="1" applyProtection="1">
      <alignment horizontal="center" wrapText="1"/>
      <protection/>
    </xf>
    <xf numFmtId="0" fontId="70" fillId="0" borderId="41" xfId="0" applyFont="1" applyBorder="1" applyAlignment="1" applyProtection="1">
      <alignment horizontal="center" wrapText="1"/>
      <protection/>
    </xf>
    <xf numFmtId="0" fontId="0" fillId="33" borderId="0" xfId="0" applyFill="1" applyBorder="1" applyAlignment="1" applyProtection="1">
      <alignment horizontal="center" wrapText="1"/>
      <protection/>
    </xf>
    <xf numFmtId="0" fontId="70" fillId="0" borderId="0" xfId="0" applyFont="1" applyBorder="1" applyAlignment="1" applyProtection="1">
      <alignment/>
      <protection/>
    </xf>
    <xf numFmtId="167" fontId="70" fillId="0" borderId="0" xfId="0" applyNumberFormat="1" applyFont="1" applyBorder="1" applyAlignment="1" applyProtection="1">
      <alignment/>
      <protection/>
    </xf>
    <xf numFmtId="44" fontId="70" fillId="0" borderId="0" xfId="0" applyNumberFormat="1" applyFont="1" applyBorder="1" applyAlignment="1" applyProtection="1">
      <alignment/>
      <protection/>
    </xf>
    <xf numFmtId="44" fontId="70" fillId="0" borderId="42" xfId="44" applyFont="1" applyBorder="1" applyAlignment="1" applyProtection="1">
      <alignment/>
      <protection/>
    </xf>
    <xf numFmtId="44" fontId="0" fillId="0" borderId="0" xfId="0" applyNumberFormat="1" applyAlignment="1" applyProtection="1">
      <alignment/>
      <protection/>
    </xf>
    <xf numFmtId="2" fontId="0" fillId="0" borderId="0" xfId="0" applyNumberFormat="1" applyAlignment="1" applyProtection="1">
      <alignment wrapText="1"/>
      <protection/>
    </xf>
    <xf numFmtId="2" fontId="0" fillId="0" borderId="0" xfId="0" applyNumberFormat="1" applyAlignment="1" applyProtection="1">
      <alignment/>
      <protection/>
    </xf>
    <xf numFmtId="0" fontId="70" fillId="33" borderId="0" xfId="0" applyFont="1" applyFill="1" applyAlignment="1" applyProtection="1">
      <alignment/>
      <protection/>
    </xf>
    <xf numFmtId="167" fontId="70" fillId="33" borderId="0" xfId="0" applyNumberFormat="1" applyFont="1" applyFill="1" applyBorder="1" applyAlignment="1" applyProtection="1">
      <alignment/>
      <protection/>
    </xf>
    <xf numFmtId="44" fontId="70" fillId="33" borderId="0" xfId="0" applyNumberFormat="1" applyFont="1" applyFill="1" applyBorder="1" applyAlignment="1" applyProtection="1">
      <alignment/>
      <protection/>
    </xf>
    <xf numFmtId="44" fontId="70" fillId="33" borderId="42" xfId="44" applyFont="1" applyFill="1" applyBorder="1" applyAlignment="1" applyProtection="1">
      <alignment/>
      <protection/>
    </xf>
    <xf numFmtId="2" fontId="0" fillId="0" borderId="0" xfId="0" applyNumberFormat="1" applyAlignment="1" applyProtection="1">
      <alignment horizontal="center"/>
      <protection/>
    </xf>
    <xf numFmtId="1" fontId="0" fillId="0" borderId="0" xfId="0" applyNumberFormat="1" applyAlignment="1" applyProtection="1">
      <alignment/>
      <protection/>
    </xf>
    <xf numFmtId="0" fontId="71" fillId="33" borderId="10" xfId="29" applyNumberFormat="1" applyFont="1" applyFill="1" applyBorder="1" applyAlignment="1" applyProtection="1">
      <alignment horizontal="left"/>
      <protection locked="0"/>
    </xf>
    <xf numFmtId="167" fontId="71" fillId="33" borderId="10" xfId="44" applyNumberFormat="1" applyFont="1" applyFill="1" applyBorder="1" applyAlignment="1" applyProtection="1">
      <alignment horizontal="center"/>
      <protection locked="0"/>
    </xf>
    <xf numFmtId="168" fontId="71" fillId="33" borderId="10" xfId="59" applyNumberFormat="1" applyFont="1" applyFill="1" applyBorder="1" applyAlignment="1" applyProtection="1">
      <alignment horizontal="center"/>
      <protection locked="0"/>
    </xf>
    <xf numFmtId="167" fontId="71" fillId="33" borderId="43" xfId="44" applyNumberFormat="1" applyFont="1" applyFill="1" applyBorder="1" applyAlignment="1" applyProtection="1">
      <alignment horizontal="center"/>
      <protection locked="0"/>
    </xf>
    <xf numFmtId="168" fontId="71" fillId="33" borderId="44" xfId="59" applyNumberFormat="1" applyFont="1" applyFill="1" applyBorder="1" applyAlignment="1" applyProtection="1">
      <alignment horizontal="center"/>
      <protection locked="0"/>
    </xf>
    <xf numFmtId="167" fontId="71" fillId="33" borderId="44" xfId="44" applyNumberFormat="1" applyFont="1" applyFill="1" applyBorder="1" applyAlignment="1" applyProtection="1">
      <alignment horizontal="center"/>
      <protection locked="0"/>
    </xf>
    <xf numFmtId="167" fontId="71" fillId="33" borderId="45" xfId="29" applyNumberFormat="1" applyFont="1" applyFill="1" applyBorder="1" applyAlignment="1" applyProtection="1">
      <alignment horizontal="center"/>
      <protection locked="0"/>
    </xf>
    <xf numFmtId="168" fontId="71" fillId="33" borderId="45" xfId="59" applyNumberFormat="1" applyFont="1" applyFill="1" applyBorder="1" applyAlignment="1" applyProtection="1">
      <alignment horizontal="center"/>
      <protection locked="0"/>
    </xf>
    <xf numFmtId="0" fontId="75" fillId="33" borderId="0" xfId="0" applyFont="1" applyFill="1" applyAlignment="1">
      <alignment wrapText="1"/>
    </xf>
    <xf numFmtId="0" fontId="0" fillId="0" borderId="0" xfId="0" applyBorder="1" applyAlignment="1">
      <alignment/>
    </xf>
    <xf numFmtId="0" fontId="75" fillId="33" borderId="0" xfId="0" applyFont="1" applyFill="1" applyBorder="1" applyAlignment="1">
      <alignment wrapText="1"/>
    </xf>
    <xf numFmtId="0" fontId="76" fillId="33" borderId="41" xfId="0" applyFont="1" applyFill="1" applyBorder="1" applyAlignment="1">
      <alignment/>
    </xf>
    <xf numFmtId="0" fontId="70" fillId="33" borderId="41" xfId="0" applyFont="1" applyFill="1" applyBorder="1" applyAlignment="1">
      <alignment/>
    </xf>
    <xf numFmtId="0" fontId="76" fillId="33" borderId="41" xfId="0" applyFont="1" applyFill="1" applyBorder="1" applyAlignment="1">
      <alignment horizontal="left" vertical="top"/>
    </xf>
    <xf numFmtId="0" fontId="0" fillId="33" borderId="46" xfId="0" applyFill="1" applyBorder="1" applyAlignment="1">
      <alignment/>
    </xf>
    <xf numFmtId="0" fontId="0" fillId="33" borderId="0" xfId="0" applyFill="1" applyBorder="1" applyAlignment="1">
      <alignment horizontal="left"/>
    </xf>
    <xf numFmtId="0" fontId="77" fillId="5" borderId="47" xfId="18" applyFont="1" applyBorder="1" applyAlignment="1">
      <alignment horizontal="center"/>
    </xf>
    <xf numFmtId="0" fontId="77" fillId="5" borderId="10" xfId="18" applyFont="1" applyBorder="1" applyAlignment="1">
      <alignment horizontal="center"/>
    </xf>
    <xf numFmtId="0" fontId="78" fillId="15" borderId="47" xfId="28" applyFont="1" applyBorder="1" applyAlignment="1">
      <alignment horizontal="center"/>
    </xf>
    <xf numFmtId="0" fontId="78" fillId="15" borderId="10" xfId="28" applyFont="1" applyBorder="1" applyAlignment="1">
      <alignment horizontal="center"/>
    </xf>
    <xf numFmtId="0" fontId="78" fillId="17" borderId="47" xfId="30" applyFont="1" applyBorder="1" applyAlignment="1">
      <alignment horizontal="center"/>
    </xf>
    <xf numFmtId="0" fontId="78" fillId="17" borderId="10" xfId="30" applyFont="1" applyBorder="1" applyAlignment="1">
      <alignment horizontal="center"/>
    </xf>
    <xf numFmtId="0" fontId="70" fillId="33" borderId="0" xfId="24" applyFont="1" applyFill="1" applyBorder="1" applyAlignment="1" applyProtection="1">
      <alignment horizontal="center" vertical="top" wrapText="1"/>
      <protection/>
    </xf>
    <xf numFmtId="0" fontId="70" fillId="0" borderId="0" xfId="24" applyFont="1" applyFill="1" applyBorder="1" applyAlignment="1" applyProtection="1">
      <alignment horizontal="center" vertical="top" wrapText="1"/>
      <protection/>
    </xf>
    <xf numFmtId="0" fontId="70" fillId="33" borderId="46" xfId="0" applyFont="1" applyFill="1" applyBorder="1" applyAlignment="1">
      <alignment/>
    </xf>
    <xf numFmtId="0" fontId="79" fillId="33" borderId="46" xfId="0" applyFont="1" applyFill="1" applyBorder="1" applyAlignment="1">
      <alignment/>
    </xf>
    <xf numFmtId="0" fontId="0" fillId="33" borderId="48" xfId="0" applyFill="1" applyBorder="1" applyAlignment="1">
      <alignment/>
    </xf>
    <xf numFmtId="0" fontId="80" fillId="33" borderId="49" xfId="35" applyFont="1" applyFill="1" applyBorder="1" applyAlignment="1">
      <alignment horizontal="left" vertical="center" wrapText="1"/>
    </xf>
    <xf numFmtId="0" fontId="80" fillId="33" borderId="50" xfId="35" applyFont="1" applyFill="1" applyBorder="1" applyAlignment="1">
      <alignment horizontal="left" vertical="center" wrapText="1"/>
    </xf>
    <xf numFmtId="0" fontId="73" fillId="21" borderId="11" xfId="34" applyFont="1" applyBorder="1" applyAlignment="1">
      <alignment vertical="center"/>
    </xf>
    <xf numFmtId="0" fontId="70" fillId="33" borderId="11" xfId="0" applyFont="1" applyFill="1" applyBorder="1" applyAlignment="1">
      <alignment/>
    </xf>
    <xf numFmtId="0" fontId="70" fillId="33" borderId="12" xfId="0" applyFont="1" applyFill="1" applyBorder="1" applyAlignment="1">
      <alignment/>
    </xf>
    <xf numFmtId="0" fontId="81" fillId="33" borderId="0" xfId="0" applyFont="1" applyFill="1" applyBorder="1" applyAlignment="1">
      <alignment/>
    </xf>
    <xf numFmtId="0" fontId="81" fillId="33" borderId="0" xfId="0" applyFont="1" applyFill="1" applyBorder="1" applyAlignment="1">
      <alignment horizontal="left"/>
    </xf>
    <xf numFmtId="0" fontId="70" fillId="33" borderId="0" xfId="0" applyFont="1" applyFill="1" applyBorder="1" applyAlignment="1">
      <alignment horizontal="left"/>
    </xf>
    <xf numFmtId="0" fontId="81" fillId="33" borderId="0" xfId="0" applyFont="1" applyFill="1" applyBorder="1" applyAlignment="1">
      <alignment vertical="center"/>
    </xf>
    <xf numFmtId="0" fontId="81" fillId="33" borderId="12" xfId="0" applyFont="1" applyFill="1" applyBorder="1" applyAlignment="1">
      <alignment/>
    </xf>
    <xf numFmtId="0" fontId="0" fillId="33" borderId="11" xfId="0" applyFill="1" applyBorder="1" applyAlignment="1">
      <alignment/>
    </xf>
    <xf numFmtId="0" fontId="82" fillId="33" borderId="0" xfId="0" applyFont="1" applyFill="1" applyBorder="1" applyAlignment="1">
      <alignment/>
    </xf>
    <xf numFmtId="0" fontId="79" fillId="33" borderId="0" xfId="0" applyFont="1" applyFill="1" applyBorder="1" applyAlignment="1">
      <alignment/>
    </xf>
    <xf numFmtId="0" fontId="79" fillId="33" borderId="12" xfId="0" applyFont="1" applyFill="1" applyBorder="1" applyAlignment="1">
      <alignment/>
    </xf>
    <xf numFmtId="0" fontId="52" fillId="22" borderId="11" xfId="35" applyBorder="1" applyAlignment="1">
      <alignment/>
    </xf>
    <xf numFmtId="0" fontId="0" fillId="33" borderId="12" xfId="0" applyFill="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0" borderId="11" xfId="0" applyFill="1" applyBorder="1" applyAlignment="1">
      <alignment/>
    </xf>
    <xf numFmtId="0" fontId="80" fillId="33" borderId="14" xfId="35" applyFont="1" applyFill="1" applyBorder="1" applyAlignment="1">
      <alignment horizontal="left" vertical="center" wrapText="1"/>
    </xf>
    <xf numFmtId="0" fontId="70" fillId="33" borderId="46" xfId="0" applyFont="1" applyFill="1" applyBorder="1" applyAlignment="1">
      <alignment horizontal="left"/>
    </xf>
    <xf numFmtId="0" fontId="0" fillId="33" borderId="46" xfId="0" applyFill="1" applyBorder="1" applyAlignment="1">
      <alignment horizontal="left"/>
    </xf>
    <xf numFmtId="9" fontId="78" fillId="15" borderId="47" xfId="28" applyNumberFormat="1" applyFont="1" applyBorder="1" applyAlignment="1">
      <alignment horizontal="center"/>
    </xf>
    <xf numFmtId="9" fontId="78" fillId="15" borderId="10" xfId="28" applyNumberFormat="1" applyFont="1" applyBorder="1" applyAlignment="1">
      <alignment horizontal="center"/>
    </xf>
    <xf numFmtId="0" fontId="83" fillId="33" borderId="46" xfId="0" applyFont="1" applyFill="1" applyBorder="1" applyAlignment="1">
      <alignment/>
    </xf>
    <xf numFmtId="0" fontId="76" fillId="33" borderId="41" xfId="0" applyFont="1" applyFill="1" applyBorder="1" applyAlignment="1">
      <alignment vertical="center"/>
    </xf>
    <xf numFmtId="0" fontId="82" fillId="0" borderId="0" xfId="0" applyFont="1" applyBorder="1" applyAlignment="1">
      <alignment vertical="center" wrapText="1"/>
    </xf>
    <xf numFmtId="0" fontId="82" fillId="0" borderId="12" xfId="0" applyFont="1" applyBorder="1" applyAlignment="1">
      <alignment vertical="center" wrapText="1"/>
    </xf>
    <xf numFmtId="0" fontId="84" fillId="33" borderId="0" xfId="0" applyFont="1" applyFill="1" applyAlignment="1">
      <alignment horizontal="center"/>
    </xf>
    <xf numFmtId="0" fontId="0" fillId="0" borderId="46" xfId="0" applyBorder="1" applyAlignment="1">
      <alignment/>
    </xf>
    <xf numFmtId="44" fontId="85" fillId="33" borderId="0" xfId="0" applyNumberFormat="1" applyFont="1" applyFill="1" applyBorder="1" applyAlignment="1" applyProtection="1">
      <alignment/>
      <protection/>
    </xf>
    <xf numFmtId="0" fontId="70" fillId="0" borderId="51" xfId="0" applyFont="1" applyBorder="1" applyAlignment="1" applyProtection="1">
      <alignment horizontal="center" wrapText="1"/>
      <protection/>
    </xf>
    <xf numFmtId="0" fontId="72" fillId="22" borderId="48" xfId="35" applyFont="1" applyBorder="1" applyAlignment="1" applyProtection="1">
      <alignment horizontal="center" vertical="top" wrapText="1"/>
      <protection/>
    </xf>
    <xf numFmtId="0" fontId="72" fillId="22" borderId="52" xfId="35" applyFont="1" applyBorder="1" applyAlignment="1" applyProtection="1">
      <alignment horizontal="center" vertical="top" wrapText="1"/>
      <protection/>
    </xf>
    <xf numFmtId="0" fontId="0" fillId="0" borderId="53" xfId="0" applyBorder="1" applyAlignment="1" applyProtection="1">
      <alignment horizontal="center"/>
      <protection/>
    </xf>
    <xf numFmtId="0" fontId="82" fillId="33" borderId="0" xfId="0" applyFont="1" applyFill="1" applyBorder="1" applyAlignment="1">
      <alignment vertical="center" wrapText="1"/>
    </xf>
    <xf numFmtId="6" fontId="71" fillId="33" borderId="10" xfId="29" applyNumberFormat="1" applyFont="1" applyFill="1" applyBorder="1" applyAlignment="1" applyProtection="1">
      <alignment/>
      <protection locked="0"/>
    </xf>
    <xf numFmtId="0" fontId="70" fillId="33" borderId="0" xfId="0" applyFont="1" applyFill="1" applyBorder="1" applyAlignment="1" applyProtection="1">
      <alignment/>
      <protection/>
    </xf>
    <xf numFmtId="44" fontId="72" fillId="17" borderId="47" xfId="30" applyNumberFormat="1" applyFont="1" applyBorder="1" applyAlignment="1" applyProtection="1">
      <alignment horizontal="center" vertical="top" wrapText="1"/>
      <protection/>
    </xf>
    <xf numFmtId="44" fontId="72" fillId="17" borderId="10" xfId="30" applyNumberFormat="1" applyFont="1" applyBorder="1" applyAlignment="1" applyProtection="1">
      <alignment horizontal="center" vertical="top" wrapText="1"/>
      <protection/>
    </xf>
    <xf numFmtId="0" fontId="69" fillId="16" borderId="0" xfId="29" applyFont="1" applyBorder="1" applyAlignment="1" applyProtection="1">
      <alignment wrapText="1"/>
      <protection/>
    </xf>
    <xf numFmtId="0" fontId="72" fillId="16" borderId="11" xfId="29" applyFont="1" applyBorder="1" applyAlignment="1" applyProtection="1">
      <alignment horizontal="center"/>
      <protection/>
    </xf>
    <xf numFmtId="0" fontId="55" fillId="16" borderId="0" xfId="29" applyFont="1" applyAlignment="1" applyProtection="1">
      <alignment vertical="center" wrapText="1"/>
      <protection/>
    </xf>
    <xf numFmtId="0" fontId="86" fillId="16" borderId="24" xfId="29" applyFont="1" applyBorder="1" applyAlignment="1" applyProtection="1">
      <alignment/>
      <protection/>
    </xf>
    <xf numFmtId="0" fontId="86" fillId="16" borderId="25" xfId="29" applyFont="1" applyBorder="1" applyAlignment="1" applyProtection="1">
      <alignment/>
      <protection/>
    </xf>
    <xf numFmtId="0" fontId="87" fillId="16" borderId="25" xfId="29" applyFont="1" applyBorder="1" applyAlignment="1" applyProtection="1">
      <alignment/>
      <protection/>
    </xf>
    <xf numFmtId="0" fontId="87" fillId="16" borderId="27" xfId="29" applyFont="1" applyBorder="1" applyAlignment="1" applyProtection="1">
      <alignment/>
      <protection/>
    </xf>
    <xf numFmtId="0" fontId="71" fillId="33" borderId="31" xfId="29" applyFont="1" applyFill="1" applyBorder="1" applyAlignment="1" applyProtection="1">
      <alignment horizontal="left"/>
      <protection/>
    </xf>
    <xf numFmtId="0" fontId="71" fillId="33" borderId="32" xfId="29" applyFont="1" applyFill="1" applyBorder="1" applyAlignment="1" applyProtection="1">
      <alignment horizontal="left"/>
      <protection/>
    </xf>
    <xf numFmtId="167" fontId="71" fillId="33" borderId="33" xfId="29" applyNumberFormat="1" applyFont="1" applyFill="1" applyBorder="1" applyAlignment="1" applyProtection="1">
      <alignment/>
      <protection/>
    </xf>
    <xf numFmtId="44" fontId="73" fillId="17" borderId="10" xfId="30" applyNumberFormat="1" applyFont="1" applyBorder="1" applyAlignment="1" applyProtection="1">
      <alignment/>
      <protection/>
    </xf>
    <xf numFmtId="0" fontId="70" fillId="0" borderId="38" xfId="0" applyFont="1" applyBorder="1" applyAlignment="1" applyProtection="1">
      <alignment horizontal="center" wrapText="1"/>
      <protection/>
    </xf>
    <xf numFmtId="44" fontId="70" fillId="33" borderId="0" xfId="0" applyNumberFormat="1" applyFont="1" applyFill="1" applyAlignment="1" applyProtection="1">
      <alignment/>
      <protection/>
    </xf>
    <xf numFmtId="44" fontId="72" fillId="22" borderId="52" xfId="35" applyNumberFormat="1" applyFont="1" applyBorder="1" applyAlignment="1" applyProtection="1">
      <alignment horizontal="center" vertical="top" wrapText="1"/>
      <protection/>
    </xf>
    <xf numFmtId="0" fontId="70" fillId="33" borderId="0" xfId="0" applyFont="1" applyFill="1" applyBorder="1" applyAlignment="1" applyProtection="1">
      <alignment vertical="top" wrapText="1"/>
      <protection/>
    </xf>
    <xf numFmtId="44" fontId="72" fillId="17" borderId="47" xfId="30" applyNumberFormat="1" applyFont="1" applyBorder="1" applyAlignment="1" applyProtection="1">
      <alignment vertical="top" wrapText="1"/>
      <protection/>
    </xf>
    <xf numFmtId="0" fontId="70" fillId="0" borderId="43" xfId="0" applyFont="1" applyBorder="1" applyAlignment="1" applyProtection="1">
      <alignment horizontal="center" wrapText="1"/>
      <protection/>
    </xf>
    <xf numFmtId="167" fontId="71" fillId="33" borderId="10" xfId="29" applyNumberFormat="1" applyFont="1" applyFill="1" applyBorder="1" applyAlignment="1" applyProtection="1">
      <alignment/>
      <protection locked="0"/>
    </xf>
    <xf numFmtId="0" fontId="88" fillId="15" borderId="54" xfId="28" applyFont="1" applyBorder="1" applyAlignment="1">
      <alignment horizontal="center" vertical="center" wrapText="1"/>
    </xf>
    <xf numFmtId="0" fontId="88" fillId="15" borderId="55" xfId="28" applyFont="1" applyBorder="1" applyAlignment="1">
      <alignment horizontal="center" vertical="center" wrapText="1"/>
    </xf>
    <xf numFmtId="0" fontId="75" fillId="33" borderId="0" xfId="0" applyFont="1" applyFill="1" applyAlignment="1">
      <alignment horizontal="left" wrapText="1"/>
    </xf>
    <xf numFmtId="0" fontId="72" fillId="17" borderId="46" xfId="30" applyFont="1" applyBorder="1" applyAlignment="1">
      <alignment horizontal="left" wrapText="1"/>
    </xf>
    <xf numFmtId="0" fontId="72" fillId="17" borderId="0" xfId="30" applyFont="1" applyBorder="1" applyAlignment="1">
      <alignment horizontal="left" wrapText="1"/>
    </xf>
    <xf numFmtId="0" fontId="72" fillId="17" borderId="12" xfId="30" applyFont="1" applyBorder="1" applyAlignment="1">
      <alignment horizontal="left" wrapText="1"/>
    </xf>
    <xf numFmtId="0" fontId="70" fillId="33" borderId="46" xfId="0" applyFont="1" applyFill="1" applyBorder="1" applyAlignment="1">
      <alignment horizontal="left" wrapText="1"/>
    </xf>
    <xf numFmtId="0" fontId="70" fillId="33" borderId="0" xfId="0" applyFont="1" applyFill="1" applyBorder="1" applyAlignment="1">
      <alignment horizontal="left" wrapText="1"/>
    </xf>
    <xf numFmtId="0" fontId="70" fillId="33" borderId="12" xfId="0" applyFont="1" applyFill="1" applyBorder="1" applyAlignment="1">
      <alignment horizontal="left" wrapText="1"/>
    </xf>
    <xf numFmtId="0" fontId="76" fillId="33" borderId="41" xfId="0" applyFont="1" applyFill="1" applyBorder="1" applyAlignment="1">
      <alignment horizontal="left"/>
    </xf>
    <xf numFmtId="0" fontId="81" fillId="33" borderId="0" xfId="0" applyFont="1" applyFill="1" applyBorder="1" applyAlignment="1">
      <alignment horizontal="left"/>
    </xf>
    <xf numFmtId="0" fontId="82" fillId="33" borderId="0" xfId="0" applyFont="1" applyFill="1" applyBorder="1" applyAlignment="1">
      <alignment horizontal="center" vertical="center" wrapText="1"/>
    </xf>
    <xf numFmtId="0" fontId="84" fillId="0" borderId="0" xfId="0" applyFont="1" applyAlignment="1">
      <alignment horizontal="center"/>
    </xf>
    <xf numFmtId="0" fontId="76" fillId="33" borderId="41" xfId="0" applyFont="1" applyFill="1" applyBorder="1" applyAlignment="1">
      <alignment horizontal="left" wrapText="1"/>
    </xf>
    <xf numFmtId="0" fontId="81" fillId="33" borderId="0" xfId="0" applyFont="1" applyFill="1" applyBorder="1" applyAlignment="1">
      <alignment horizontal="left" wrapText="1"/>
    </xf>
    <xf numFmtId="0" fontId="76" fillId="33" borderId="41" xfId="0" applyFont="1" applyFill="1" applyBorder="1" applyAlignment="1">
      <alignment horizontal="left" vertical="top" wrapText="1"/>
    </xf>
    <xf numFmtId="0" fontId="72" fillId="17" borderId="46" xfId="30" applyFont="1" applyBorder="1" applyAlignment="1">
      <alignment horizontal="left"/>
    </xf>
    <xf numFmtId="0" fontId="72" fillId="17" borderId="0" xfId="30" applyFont="1" applyBorder="1" applyAlignment="1">
      <alignment horizontal="left"/>
    </xf>
    <xf numFmtId="0" fontId="72" fillId="17" borderId="12" xfId="30" applyFont="1" applyBorder="1" applyAlignment="1">
      <alignment horizontal="left"/>
    </xf>
    <xf numFmtId="0" fontId="5" fillId="22" borderId="47" xfId="35" applyFont="1" applyBorder="1" applyAlignment="1">
      <alignment horizontal="center" vertical="center" wrapText="1"/>
    </xf>
    <xf numFmtId="0" fontId="89" fillId="22" borderId="55" xfId="35" applyFont="1" applyBorder="1" applyAlignment="1">
      <alignment horizontal="center" vertical="center" wrapText="1"/>
    </xf>
    <xf numFmtId="0" fontId="89" fillId="22" borderId="56" xfId="35" applyFont="1" applyBorder="1" applyAlignment="1">
      <alignment horizontal="center" vertical="center" wrapText="1"/>
    </xf>
    <xf numFmtId="0" fontId="90" fillId="22" borderId="0" xfId="35" applyFont="1" applyBorder="1" applyAlignment="1">
      <alignment horizontal="center" vertical="center" wrapText="1"/>
    </xf>
    <xf numFmtId="0" fontId="90" fillId="22" borderId="12" xfId="35" applyFont="1" applyBorder="1" applyAlignment="1">
      <alignment horizontal="center" vertical="center" wrapText="1"/>
    </xf>
    <xf numFmtId="0" fontId="88" fillId="15" borderId="56" xfId="28" applyFont="1" applyBorder="1" applyAlignment="1">
      <alignment horizontal="center" vertical="center" wrapText="1"/>
    </xf>
    <xf numFmtId="0" fontId="82" fillId="0" borderId="47" xfId="0" applyFont="1" applyBorder="1" applyAlignment="1">
      <alignment horizontal="center" vertical="center" wrapText="1"/>
    </xf>
    <xf numFmtId="0" fontId="82" fillId="0" borderId="55" xfId="0" applyFont="1" applyBorder="1" applyAlignment="1">
      <alignment horizontal="center" vertical="center" wrapText="1"/>
    </xf>
    <xf numFmtId="0" fontId="82" fillId="0" borderId="56" xfId="0" applyFont="1" applyBorder="1" applyAlignment="1">
      <alignment horizontal="center" vertical="center" wrapText="1"/>
    </xf>
    <xf numFmtId="0" fontId="91" fillId="33" borderId="0" xfId="56" applyFont="1" applyFill="1" applyBorder="1" applyAlignment="1">
      <alignment horizontal="center" wrapText="1"/>
    </xf>
    <xf numFmtId="0" fontId="91" fillId="33" borderId="35" xfId="56" applyFont="1" applyFill="1" applyBorder="1" applyAlignment="1">
      <alignment horizontal="center" wrapText="1"/>
    </xf>
    <xf numFmtId="0" fontId="91" fillId="33" borderId="46" xfId="56" applyFont="1" applyFill="1" applyBorder="1" applyAlignment="1">
      <alignment horizontal="left"/>
    </xf>
    <xf numFmtId="0" fontId="91" fillId="33" borderId="0" xfId="56" applyFont="1" applyFill="1" applyBorder="1" applyAlignment="1">
      <alignment horizontal="left"/>
    </xf>
    <xf numFmtId="0" fontId="91" fillId="33" borderId="12" xfId="56" applyFont="1" applyFill="1" applyBorder="1" applyAlignment="1">
      <alignment horizontal="left"/>
    </xf>
    <xf numFmtId="0" fontId="90" fillId="22" borderId="11" xfId="35" applyFont="1" applyBorder="1" applyAlignment="1">
      <alignment horizontal="center" vertical="center"/>
    </xf>
    <xf numFmtId="0" fontId="90" fillId="22" borderId="0" xfId="35" applyFont="1" applyBorder="1" applyAlignment="1">
      <alignment horizontal="center" vertical="center"/>
    </xf>
    <xf numFmtId="0" fontId="90" fillId="22" borderId="12" xfId="35" applyFont="1" applyBorder="1" applyAlignment="1">
      <alignment horizontal="center" vertical="center"/>
    </xf>
    <xf numFmtId="0" fontId="90" fillId="21" borderId="11" xfId="34" applyFont="1" applyBorder="1" applyAlignment="1">
      <alignment horizontal="center"/>
    </xf>
    <xf numFmtId="0" fontId="90" fillId="21" borderId="0" xfId="34" applyFont="1" applyBorder="1" applyAlignment="1">
      <alignment horizontal="center"/>
    </xf>
    <xf numFmtId="0" fontId="90" fillId="21" borderId="12" xfId="34" applyFont="1" applyBorder="1" applyAlignment="1">
      <alignment horizontal="center"/>
    </xf>
    <xf numFmtId="0" fontId="88" fillId="17" borderId="54" xfId="30" applyFont="1" applyBorder="1" applyAlignment="1">
      <alignment horizontal="center" vertical="center" wrapText="1"/>
    </xf>
    <xf numFmtId="0" fontId="88" fillId="17" borderId="55" xfId="30" applyFont="1" applyBorder="1" applyAlignment="1">
      <alignment horizontal="center" vertical="center" wrapText="1"/>
    </xf>
    <xf numFmtId="0" fontId="88" fillId="17" borderId="56" xfId="30" applyFont="1" applyBorder="1" applyAlignment="1">
      <alignment horizontal="center" vertical="center" wrapText="1"/>
    </xf>
    <xf numFmtId="0" fontId="72" fillId="17" borderId="47" xfId="30" applyFont="1" applyBorder="1" applyAlignment="1" applyProtection="1">
      <alignment horizontal="left" vertical="top" wrapText="1"/>
      <protection/>
    </xf>
    <xf numFmtId="0" fontId="72" fillId="17" borderId="55" xfId="30" applyFont="1" applyBorder="1" applyAlignment="1" applyProtection="1">
      <alignment horizontal="left" vertical="top" wrapText="1"/>
      <protection/>
    </xf>
    <xf numFmtId="0" fontId="52" fillId="16" borderId="49" xfId="29" applyBorder="1" applyAlignment="1" applyProtection="1">
      <alignment horizontal="center"/>
      <protection/>
    </xf>
    <xf numFmtId="0" fontId="92" fillId="33" borderId="0" xfId="56" applyFont="1" applyFill="1" applyBorder="1" applyAlignment="1" applyProtection="1">
      <alignment horizontal="center"/>
      <protection/>
    </xf>
    <xf numFmtId="0" fontId="93" fillId="33" borderId="0" xfId="56" applyFont="1" applyFill="1" applyBorder="1" applyAlignment="1" applyProtection="1">
      <alignment horizontal="center"/>
      <protection/>
    </xf>
    <xf numFmtId="0" fontId="52" fillId="16" borderId="48" xfId="29" applyBorder="1" applyAlignment="1" applyProtection="1">
      <alignment horizontal="center"/>
      <protection/>
    </xf>
    <xf numFmtId="0" fontId="52" fillId="16" borderId="50" xfId="29" applyBorder="1" applyAlignment="1" applyProtection="1">
      <alignment horizontal="center"/>
      <protection/>
    </xf>
    <xf numFmtId="0" fontId="0" fillId="19" borderId="57" xfId="0" applyFill="1" applyBorder="1" applyAlignment="1" applyProtection="1">
      <alignment horizontal="center"/>
      <protection/>
    </xf>
    <xf numFmtId="0" fontId="76" fillId="34" borderId="47" xfId="20" applyFont="1" applyFill="1" applyBorder="1" applyAlignment="1" applyProtection="1">
      <alignment horizontal="center"/>
      <protection/>
    </xf>
    <xf numFmtId="0" fontId="76" fillId="34" borderId="55" xfId="20" applyFont="1" applyFill="1" applyBorder="1" applyAlignment="1" applyProtection="1">
      <alignment horizontal="center"/>
      <protection/>
    </xf>
    <xf numFmtId="0" fontId="76" fillId="34" borderId="56" xfId="20" applyFont="1" applyFill="1" applyBorder="1" applyAlignment="1" applyProtection="1">
      <alignment horizontal="center"/>
      <protection/>
    </xf>
    <xf numFmtId="0" fontId="0" fillId="0" borderId="53" xfId="0" applyBorder="1" applyAlignment="1" applyProtection="1">
      <alignment horizontal="center"/>
      <protection/>
    </xf>
    <xf numFmtId="0" fontId="0" fillId="0" borderId="58" xfId="0" applyBorder="1" applyAlignment="1" applyProtection="1">
      <alignment horizontal="center"/>
      <protection/>
    </xf>
    <xf numFmtId="0" fontId="94" fillId="33" borderId="0" xfId="56" applyFont="1" applyFill="1" applyBorder="1" applyAlignment="1" applyProtection="1">
      <alignment horizontal="center" vertical="center" wrapText="1"/>
      <protection/>
    </xf>
    <xf numFmtId="0" fontId="94" fillId="33" borderId="35" xfId="56" applyFont="1" applyFill="1" applyBorder="1" applyAlignment="1" applyProtection="1">
      <alignment horizontal="center" vertical="center" wrapText="1"/>
      <protection/>
    </xf>
    <xf numFmtId="0" fontId="72" fillId="17" borderId="0" xfId="30" applyFont="1" applyBorder="1" applyAlignment="1" applyProtection="1">
      <alignment horizontal="left"/>
      <protection/>
    </xf>
    <xf numFmtId="0" fontId="72" fillId="17" borderId="12" xfId="30" applyFont="1" applyBorder="1" applyAlignment="1" applyProtection="1">
      <alignment horizontal="left"/>
      <protection/>
    </xf>
    <xf numFmtId="1" fontId="0" fillId="33" borderId="0" xfId="0" applyNumberFormat="1" applyFill="1" applyAlignment="1" applyProtection="1">
      <alignment horizontal="left"/>
      <protection/>
    </xf>
    <xf numFmtId="1" fontId="0" fillId="33" borderId="12" xfId="0" applyNumberFormat="1" applyFill="1" applyBorder="1" applyAlignment="1" applyProtection="1">
      <alignment horizontal="left"/>
      <protection/>
    </xf>
    <xf numFmtId="0" fontId="72" fillId="17" borderId="48" xfId="30" applyFont="1" applyBorder="1" applyAlignment="1" applyProtection="1">
      <alignment horizontal="center" vertical="center" wrapText="1"/>
      <protection/>
    </xf>
    <xf numFmtId="0" fontId="72" fillId="17" borderId="49" xfId="30" applyFont="1" applyBorder="1" applyAlignment="1" applyProtection="1">
      <alignment horizontal="center" vertical="center" wrapText="1"/>
      <protection/>
    </xf>
    <xf numFmtId="0" fontId="72" fillId="17" borderId="50" xfId="30" applyFont="1" applyBorder="1" applyAlignment="1" applyProtection="1">
      <alignment horizontal="center" vertical="center" wrapText="1"/>
      <protection/>
    </xf>
    <xf numFmtId="0" fontId="72" fillId="17" borderId="11" xfId="30" applyFont="1" applyBorder="1" applyAlignment="1" applyProtection="1">
      <alignment horizontal="center" vertical="center" wrapText="1"/>
      <protection/>
    </xf>
    <xf numFmtId="0" fontId="72" fillId="17" borderId="0" xfId="30" applyFont="1" applyBorder="1" applyAlignment="1" applyProtection="1">
      <alignment horizontal="center" vertical="center" wrapText="1"/>
      <protection/>
    </xf>
    <xf numFmtId="0" fontId="72" fillId="17" borderId="12" xfId="30" applyFont="1" applyBorder="1" applyAlignment="1" applyProtection="1">
      <alignment horizontal="center" vertical="center" wrapText="1"/>
      <protection/>
    </xf>
    <xf numFmtId="0" fontId="72" fillId="17" borderId="31" xfId="30" applyFont="1" applyBorder="1" applyAlignment="1" applyProtection="1">
      <alignment horizontal="center" vertical="center" wrapText="1"/>
      <protection/>
    </xf>
    <xf numFmtId="0" fontId="72" fillId="17" borderId="35" xfId="30" applyFont="1" applyBorder="1" applyAlignment="1" applyProtection="1">
      <alignment horizontal="center" vertical="center" wrapText="1"/>
      <protection/>
    </xf>
    <xf numFmtId="0" fontId="72" fillId="17" borderId="36" xfId="30" applyFont="1" applyBorder="1" applyAlignment="1" applyProtection="1">
      <alignment horizontal="center" vertical="center" wrapText="1"/>
      <protection/>
    </xf>
    <xf numFmtId="0" fontId="78" fillId="21" borderId="11" xfId="34" applyFont="1" applyBorder="1" applyAlignment="1" applyProtection="1">
      <alignment horizontal="center" vertical="center"/>
      <protection/>
    </xf>
    <xf numFmtId="0" fontId="78" fillId="21" borderId="12" xfId="34" applyFont="1" applyBorder="1" applyAlignment="1" applyProtection="1">
      <alignment horizontal="center" vertical="center"/>
      <protection/>
    </xf>
    <xf numFmtId="0" fontId="72" fillId="17" borderId="0" xfId="30" applyNumberFormat="1" applyFont="1" applyBorder="1" applyAlignment="1" applyProtection="1">
      <alignment horizontal="left"/>
      <protection/>
    </xf>
    <xf numFmtId="0" fontId="95" fillId="16" borderId="49" xfId="29" applyFont="1" applyBorder="1" applyAlignment="1" applyProtection="1">
      <alignment horizontal="center" wrapText="1"/>
      <protection/>
    </xf>
    <xf numFmtId="0" fontId="95" fillId="16" borderId="35" xfId="29" applyFont="1" applyBorder="1" applyAlignment="1" applyProtection="1">
      <alignment horizontal="center" wrapText="1"/>
      <protection/>
    </xf>
    <xf numFmtId="0" fontId="72" fillId="17" borderId="47" xfId="30" applyFont="1" applyBorder="1" applyAlignment="1" applyProtection="1">
      <alignment horizontal="left"/>
      <protection/>
    </xf>
    <xf numFmtId="0" fontId="72" fillId="17" borderId="55" xfId="30" applyFont="1" applyBorder="1" applyAlignment="1" applyProtection="1">
      <alignment horizontal="left"/>
      <protection/>
    </xf>
    <xf numFmtId="0" fontId="49" fillId="16" borderId="0" xfId="29" applyFont="1" applyBorder="1" applyAlignment="1" applyProtection="1">
      <alignment horizontal="center" vertical="center" wrapText="1"/>
      <protection/>
    </xf>
    <xf numFmtId="0" fontId="74" fillId="34" borderId="31" xfId="30" applyFont="1" applyFill="1" applyBorder="1" applyAlignment="1" applyProtection="1">
      <alignment horizontal="center"/>
      <protection/>
    </xf>
    <xf numFmtId="0" fontId="74" fillId="34" borderId="35" xfId="30" applyFont="1" applyFill="1" applyBorder="1" applyAlignment="1" applyProtection="1">
      <alignment horizontal="center"/>
      <protection/>
    </xf>
    <xf numFmtId="0" fontId="74" fillId="34" borderId="36" xfId="30" applyFont="1" applyFill="1" applyBorder="1" applyAlignment="1" applyProtection="1">
      <alignment horizontal="center"/>
      <protection/>
    </xf>
    <xf numFmtId="0" fontId="95" fillId="16" borderId="49" xfId="29" applyFont="1" applyBorder="1" applyAlignment="1" applyProtection="1">
      <alignment horizontal="center"/>
      <protection/>
    </xf>
    <xf numFmtId="0" fontId="52" fillId="16" borderId="0" xfId="29" applyBorder="1" applyAlignment="1" applyProtection="1">
      <alignment horizontal="center" wrapText="1"/>
      <protection/>
    </xf>
    <xf numFmtId="0" fontId="72" fillId="17" borderId="56" xfId="30" applyFont="1" applyBorder="1" applyAlignment="1" applyProtection="1">
      <alignment horizontal="left"/>
      <protection/>
    </xf>
    <xf numFmtId="0" fontId="78" fillId="21" borderId="47" xfId="34" applyFont="1" applyBorder="1" applyAlignment="1" applyProtection="1">
      <alignment horizontal="center"/>
      <protection/>
    </xf>
    <xf numFmtId="0" fontId="78" fillId="21" borderId="55" xfId="34" applyFont="1" applyBorder="1" applyAlignment="1" applyProtection="1">
      <alignment horizontal="center"/>
      <protection/>
    </xf>
    <xf numFmtId="0" fontId="78" fillId="21" borderId="56" xfId="34" applyFont="1" applyBorder="1" applyAlignment="1" applyProtection="1">
      <alignment horizontal="center"/>
      <protection/>
    </xf>
    <xf numFmtId="0" fontId="73" fillId="17" borderId="47" xfId="30" applyFont="1" applyBorder="1" applyAlignment="1" applyProtection="1">
      <alignment horizontal="left"/>
      <protection/>
    </xf>
    <xf numFmtId="0" fontId="73" fillId="17" borderId="56" xfId="30" applyFont="1" applyBorder="1" applyAlignment="1" applyProtection="1">
      <alignment horizontal="left"/>
      <protection/>
    </xf>
    <xf numFmtId="0" fontId="96" fillId="33" borderId="0" xfId="56" applyFont="1" applyFill="1" applyBorder="1" applyAlignment="1" applyProtection="1">
      <alignment horizontal="center"/>
      <protection/>
    </xf>
    <xf numFmtId="0" fontId="97" fillId="33" borderId="0" xfId="56" applyFont="1" applyFill="1" applyBorder="1" applyAlignment="1" applyProtection="1">
      <alignment horizontal="center" vertical="top" wrapText="1"/>
      <protection/>
    </xf>
    <xf numFmtId="0" fontId="97" fillId="33" borderId="35" xfId="56" applyFont="1" applyFill="1" applyBorder="1" applyAlignment="1" applyProtection="1">
      <alignment horizontal="center" vertical="top" wrapText="1"/>
      <protection/>
    </xf>
    <xf numFmtId="0" fontId="49" fillId="16" borderId="0" xfId="29"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border>
        <left style="thin">
          <color rgb="FF9C0006"/>
        </left>
        <right style="thin">
          <color rgb="FF9C0006"/>
        </right>
        <top style="thin">
          <color rgb="FF9C0006"/>
        </top>
        <bottom style="thin">
          <color rgb="FF9C0006"/>
        </bottom>
      </border>
    </dxf>
    <dxf>
      <fill>
        <patternFill>
          <bgColor rgb="FFFFC7CE"/>
        </patternFill>
      </fill>
    </dxf>
    <dxf>
      <font>
        <color rgb="FF9C0006"/>
      </font>
    </dxf>
    <dxf>
      <border>
        <left style="thin">
          <color rgb="FF9C0006"/>
        </left>
        <right style="thin">
          <color rgb="FF9C0006"/>
        </right>
        <top style="thin">
          <color rgb="FF9C0006"/>
        </top>
        <bottom style="thin">
          <color rgb="FF9C0006"/>
        </bottom>
      </border>
    </dxf>
    <dxf>
      <fill>
        <patternFill>
          <bgColor rgb="FFFFC7CE"/>
        </patternFill>
      </fill>
    </dxf>
    <dxf>
      <font>
        <color rgb="FF9C0006"/>
      </font>
    </dxf>
    <dxf>
      <font>
        <color rgb="FF9C0006"/>
      </font>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
      <font>
        <color rgb="FF9C0006"/>
      </font>
    </dxf>
    <dxf>
      <border>
        <left style="thin">
          <color rgb="FF9C0006"/>
        </left>
        <right style="thin">
          <color rgb="FF9C0006"/>
        </right>
        <top style="thin">
          <color rgb="FF9C0006"/>
        </top>
        <bottom style="thin">
          <color rgb="FF9C0006"/>
        </bottom>
      </border>
    </dxf>
    <dxf>
      <fill>
        <patternFill>
          <bgColor rgb="FFFFC7CE"/>
        </patternFill>
      </fill>
    </dxf>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Your Student Loan Portfolio</a:t>
            </a:r>
          </a:p>
        </c:rich>
      </c:tx>
      <c:layout>
        <c:manualLayout>
          <c:xMode val="factor"/>
          <c:yMode val="factor"/>
          <c:x val="0.0365"/>
          <c:y val="-0.01525"/>
        </c:manualLayout>
      </c:layout>
      <c:spPr>
        <a:noFill/>
        <a:ln w="3175">
          <a:noFill/>
        </a:ln>
      </c:spPr>
    </c:title>
    <c:view3D>
      <c:rotX val="30"/>
      <c:hPercent val="100"/>
      <c:rotY val="0"/>
      <c:depthPercent val="100"/>
      <c:rAngAx val="1"/>
    </c:view3D>
    <c:plotArea>
      <c:layout>
        <c:manualLayout>
          <c:xMode val="edge"/>
          <c:yMode val="edge"/>
          <c:x val="0.01425"/>
          <c:y val="0.281"/>
          <c:w val="0.96375"/>
          <c:h val="0.7235"/>
        </c:manualLayout>
      </c:layout>
      <c:pie3D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numFmt formatCode="General" sourceLinked="1"/>
            <c:showLegendKey val="0"/>
            <c:showVal val="0"/>
            <c:showBubbleSize val="0"/>
            <c:showCatName val="1"/>
            <c:showSerName val="0"/>
            <c:showLeaderLines val="1"/>
            <c:showPercent val="1"/>
          </c:dLbls>
          <c:cat>
            <c:strRef>
              <c:f>'IBR-Income Based Repayment'!$H$26:$H$29</c:f>
              <c:strCache/>
            </c:strRef>
          </c:cat>
          <c:val>
            <c:numRef>
              <c:f>'IBR-Income Based Repayment'!$I$26:$I$29</c:f>
              <c:numCache/>
            </c:numRef>
          </c:val>
        </c:ser>
      </c:pie3DChart>
      <c:spPr>
        <a:solidFill>
          <a:srgbClr val="ECD78C"/>
        </a:solidFill>
        <a:ln w="3175">
          <a:noFill/>
        </a:ln>
      </c:spPr>
    </c:plotArea>
    <c:sideWall>
      <c:thickness val="0"/>
    </c:sideWall>
    <c:backWall>
      <c:thickness val="0"/>
    </c:backWall>
    <c:plotVisOnly val="1"/>
    <c:dispBlanksAs val="zero"/>
    <c:showDLblsOverMax val="0"/>
  </c:chart>
  <c:spPr>
    <a:solidFill>
      <a:srgbClr val="ECD78C"/>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Your Student Loan Portfolio</a:t>
            </a:r>
          </a:p>
        </c:rich>
      </c:tx>
      <c:layout>
        <c:manualLayout>
          <c:xMode val="factor"/>
          <c:yMode val="factor"/>
          <c:x val="0.0365"/>
          <c:y val="-0.019"/>
        </c:manualLayout>
      </c:layout>
      <c:spPr>
        <a:noFill/>
        <a:ln w="3175">
          <a:noFill/>
        </a:ln>
      </c:spPr>
    </c:title>
    <c:view3D>
      <c:rotX val="30"/>
      <c:hPercent val="100"/>
      <c:rotY val="0"/>
      <c:depthPercent val="100"/>
      <c:rAngAx val="1"/>
    </c:view3D>
    <c:plotArea>
      <c:layout>
        <c:manualLayout>
          <c:xMode val="edge"/>
          <c:yMode val="edge"/>
          <c:x val="0.01425"/>
          <c:y val="0.26575"/>
          <c:w val="0.96375"/>
          <c:h val="0.724"/>
        </c:manualLayout>
      </c:layout>
      <c:pie3D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numFmt formatCode="General" sourceLinked="1"/>
            <c:showLegendKey val="0"/>
            <c:showVal val="0"/>
            <c:showBubbleSize val="0"/>
            <c:showCatName val="1"/>
            <c:showSerName val="0"/>
            <c:showLeaderLines val="1"/>
            <c:showPercent val="1"/>
          </c:dLbls>
          <c:cat>
            <c:strRef>
              <c:f>'ICR-A "Pay As You Earn"'!$H$26:$H$29</c:f>
              <c:strCache/>
            </c:strRef>
          </c:cat>
          <c:val>
            <c:numRef>
              <c:f>'ICR-A "Pay As You Earn"'!$I$26:$I$29</c:f>
              <c:numCache/>
            </c:numRef>
          </c:val>
        </c:ser>
      </c:pie3DChart>
      <c:spPr>
        <a:noFill/>
        <a:ln>
          <a:noFill/>
        </a:ln>
      </c:spPr>
    </c:plotArea>
    <c:sideWall>
      <c:thickness val="0"/>
    </c:sideWall>
    <c:backWall>
      <c:thickness val="0"/>
    </c:backWall>
    <c:plotVisOnly val="1"/>
    <c:dispBlanksAs val="zero"/>
    <c:showDLblsOverMax val="0"/>
  </c:chart>
  <c:spPr>
    <a:solidFill>
      <a:srgbClr val="ECD78C"/>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1247775</xdr:colOff>
      <xdr:row>22</xdr:row>
      <xdr:rowOff>66675</xdr:rowOff>
    </xdr:from>
    <xdr:to>
      <xdr:col>10</xdr:col>
      <xdr:colOff>762000</xdr:colOff>
      <xdr:row>34</xdr:row>
      <xdr:rowOff>171450</xdr:rowOff>
    </xdr:to>
    <xdr:graphicFrame>
      <xdr:nvGraphicFramePr>
        <xdr:cNvPr id="1" name="Chart 1"/>
        <xdr:cNvGraphicFramePr/>
      </xdr:nvGraphicFramePr>
      <xdr:xfrm>
        <a:off x="8362950" y="4924425"/>
        <a:ext cx="4267200" cy="2600325"/>
      </xdr:xfrm>
      <a:graphic>
        <a:graphicData uri="http://schemas.openxmlformats.org/drawingml/2006/chart">
          <c:chart xmlns:c="http://schemas.openxmlformats.org/drawingml/2006/chart" r:id="rId1"/>
        </a:graphicData>
      </a:graphic>
    </xdr:graphicFrame>
    <xdr:clientData/>
  </xdr:twoCellAnchor>
  <xdr:twoCellAnchor>
    <xdr:from>
      <xdr:col>6</xdr:col>
      <xdr:colOff>657225</xdr:colOff>
      <xdr:row>7</xdr:row>
      <xdr:rowOff>0</xdr:rowOff>
    </xdr:from>
    <xdr:to>
      <xdr:col>6</xdr:col>
      <xdr:colOff>1238250</xdr:colOff>
      <xdr:row>8</xdr:row>
      <xdr:rowOff>9525</xdr:rowOff>
    </xdr:to>
    <xdr:sp>
      <xdr:nvSpPr>
        <xdr:cNvPr id="2" name="TextBox 2"/>
        <xdr:cNvSpPr txBox="1">
          <a:spLocks noChangeArrowheads="1"/>
        </xdr:cNvSpPr>
      </xdr:nvSpPr>
      <xdr:spPr>
        <a:xfrm>
          <a:off x="7772400" y="1628775"/>
          <a:ext cx="581025" cy="257175"/>
        </a:xfrm>
        <a:prstGeom prst="rect">
          <a:avLst/>
        </a:prstGeom>
        <a:solidFill>
          <a:srgbClr val="C0504D"/>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Q5: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1247775</xdr:colOff>
      <xdr:row>22</xdr:row>
      <xdr:rowOff>66675</xdr:rowOff>
    </xdr:from>
    <xdr:to>
      <xdr:col>10</xdr:col>
      <xdr:colOff>762000</xdr:colOff>
      <xdr:row>34</xdr:row>
      <xdr:rowOff>171450</xdr:rowOff>
    </xdr:to>
    <xdr:graphicFrame>
      <xdr:nvGraphicFramePr>
        <xdr:cNvPr id="1" name="Chart 1"/>
        <xdr:cNvGraphicFramePr/>
      </xdr:nvGraphicFramePr>
      <xdr:xfrm>
        <a:off x="8362950" y="4905375"/>
        <a:ext cx="4267200" cy="2600325"/>
      </xdr:xfrm>
      <a:graphic>
        <a:graphicData uri="http://schemas.openxmlformats.org/drawingml/2006/chart">
          <c:chart xmlns:c="http://schemas.openxmlformats.org/drawingml/2006/chart" r:id="rId1"/>
        </a:graphicData>
      </a:graphic>
    </xdr:graphicFrame>
    <xdr:clientData/>
  </xdr:twoCellAnchor>
  <xdr:twoCellAnchor>
    <xdr:from>
      <xdr:col>6</xdr:col>
      <xdr:colOff>666750</xdr:colOff>
      <xdr:row>6</xdr:row>
      <xdr:rowOff>190500</xdr:rowOff>
    </xdr:from>
    <xdr:to>
      <xdr:col>6</xdr:col>
      <xdr:colOff>1247775</xdr:colOff>
      <xdr:row>8</xdr:row>
      <xdr:rowOff>0</xdr:rowOff>
    </xdr:to>
    <xdr:sp>
      <xdr:nvSpPr>
        <xdr:cNvPr id="2" name="TextBox 2"/>
        <xdr:cNvSpPr txBox="1">
          <a:spLocks noChangeArrowheads="1"/>
        </xdr:cNvSpPr>
      </xdr:nvSpPr>
      <xdr:spPr>
        <a:xfrm>
          <a:off x="7781925" y="1600200"/>
          <a:ext cx="581025" cy="257175"/>
        </a:xfrm>
        <a:prstGeom prst="rect">
          <a:avLst/>
        </a:prstGeom>
        <a:solidFill>
          <a:srgbClr val="C0504D"/>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Q5:</a:t>
          </a:r>
        </a:p>
      </xdr:txBody>
    </xdr:sp>
    <xdr:clientData/>
  </xdr:twoCellAnchor>
</xdr:wsDr>
</file>

<file path=xl/tables/table1.xml><?xml version="1.0" encoding="utf-8"?>
<table xmlns="http://schemas.openxmlformats.org/spreadsheetml/2006/main" id="5" name="Table16" displayName="Table16" ref="C40:J52" comment="" totalsRowShown="0">
  <tableColumns count="8">
    <tableColumn id="1" name="Month of repayment"/>
    <tableColumn id="2" name="AGI"/>
    <tableColumn id="3" name="Beginning Loan Balance"/>
    <tableColumn id="4" name="Accrued Interest"/>
    <tableColumn id="5" name="Monthly Payment"/>
    <tableColumn id="6" name="Principal _x000A_Payment"/>
    <tableColumn id="7" name="Ending Principal Balance"/>
    <tableColumn id="8" name="Accumulated Unpaid Interest"/>
  </tableColumns>
  <tableStyleInfo name="TableStyleMedium4" showFirstColumn="0" showLastColumn="0" showRowStripes="1" showColumnStripes="0"/>
</table>
</file>

<file path=xl/tables/table2.xml><?xml version="1.0" encoding="utf-8"?>
<table xmlns="http://schemas.openxmlformats.org/spreadsheetml/2006/main" id="1" name="Table1" displayName="Table1" ref="C40:J52" comment="" totalsRowShown="0">
  <tableColumns count="8">
    <tableColumn id="1" name="Month of repayment"/>
    <tableColumn id="2" name="AGI"/>
    <tableColumn id="3" name="Loan Balance"/>
    <tableColumn id="4" name="Accrued Interest"/>
    <tableColumn id="5" name="Monthly Payment"/>
    <tableColumn id="6" name="Principal Payment"/>
    <tableColumn id="7" name="Ending Principal Balance"/>
    <tableColumn id="8" name="Accumulated Unpaid Interest"/>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4.7109375" style="0" bestFit="1" customWidth="1"/>
    <col min="11" max="11" width="12.00390625" style="0" customWidth="1"/>
    <col min="12" max="12" width="22.7109375" style="0" customWidth="1"/>
  </cols>
  <sheetData>
    <row r="1" spans="1:17" ht="24">
      <c r="A1" s="5"/>
      <c r="B1" s="209" t="s">
        <v>99</v>
      </c>
      <c r="C1" s="209"/>
      <c r="D1" s="209"/>
      <c r="E1" s="209"/>
      <c r="F1" s="209"/>
      <c r="G1" s="209"/>
      <c r="H1" s="209"/>
      <c r="I1" s="209"/>
      <c r="J1" s="209"/>
      <c r="K1" s="209"/>
      <c r="L1" s="209"/>
      <c r="M1" s="5"/>
      <c r="N1" s="5"/>
      <c r="O1" s="5"/>
      <c r="P1" s="5"/>
      <c r="Q1" s="5"/>
    </row>
    <row r="2" spans="1:17" ht="9" customHeight="1">
      <c r="A2" s="5"/>
      <c r="B2" s="167"/>
      <c r="C2" s="167"/>
      <c r="D2" s="167"/>
      <c r="E2" s="167"/>
      <c r="F2" s="167"/>
      <c r="G2" s="167"/>
      <c r="H2" s="167"/>
      <c r="I2" s="167"/>
      <c r="J2" s="167"/>
      <c r="K2" s="167"/>
      <c r="L2" s="167"/>
      <c r="M2" s="5"/>
      <c r="N2" s="5"/>
      <c r="O2" s="5"/>
      <c r="P2" s="5"/>
      <c r="Q2" s="5"/>
    </row>
    <row r="3" spans="1:17" ht="18.75" customHeight="1">
      <c r="A3" s="225" t="s">
        <v>91</v>
      </c>
      <c r="B3" s="225"/>
      <c r="C3" s="225"/>
      <c r="D3" s="225"/>
      <c r="E3" s="225"/>
      <c r="F3" s="225"/>
      <c r="G3" s="225"/>
      <c r="H3" s="225"/>
      <c r="I3" s="225"/>
      <c r="J3" s="225"/>
      <c r="K3" s="225"/>
      <c r="L3" s="225"/>
      <c r="M3" s="5"/>
      <c r="N3" s="5"/>
      <c r="O3" s="5"/>
      <c r="P3" s="5"/>
      <c r="Q3" s="5"/>
    </row>
    <row r="4" spans="1:17" ht="15.75" thickBot="1">
      <c r="A4" s="226"/>
      <c r="B4" s="226"/>
      <c r="C4" s="226"/>
      <c r="D4" s="226"/>
      <c r="E4" s="226"/>
      <c r="F4" s="226"/>
      <c r="G4" s="226"/>
      <c r="H4" s="226"/>
      <c r="I4" s="226"/>
      <c r="J4" s="226"/>
      <c r="K4" s="226"/>
      <c r="L4" s="226"/>
      <c r="M4" s="5"/>
      <c r="N4" s="5"/>
      <c r="O4" s="5"/>
      <c r="P4" s="5"/>
      <c r="Q4" s="5"/>
    </row>
    <row r="5" spans="1:17" ht="60" customHeight="1" thickBot="1">
      <c r="A5" s="216" t="s">
        <v>80</v>
      </c>
      <c r="B5" s="217"/>
      <c r="C5" s="217"/>
      <c r="D5" s="217"/>
      <c r="E5" s="217"/>
      <c r="F5" s="217"/>
      <c r="G5" s="217"/>
      <c r="H5" s="217"/>
      <c r="I5" s="217"/>
      <c r="J5" s="217"/>
      <c r="K5" s="217"/>
      <c r="L5" s="218"/>
      <c r="M5" s="5"/>
      <c r="N5" s="5"/>
      <c r="O5" s="5"/>
      <c r="P5" s="5"/>
      <c r="Q5" s="5"/>
    </row>
    <row r="6" spans="1:17" ht="20.25" customHeight="1">
      <c r="A6" s="138"/>
      <c r="B6" s="158"/>
      <c r="C6" s="139"/>
      <c r="D6" s="139"/>
      <c r="E6" s="139"/>
      <c r="F6" s="139"/>
      <c r="G6" s="139"/>
      <c r="H6" s="139"/>
      <c r="I6" s="139"/>
      <c r="J6" s="139"/>
      <c r="K6" s="139"/>
      <c r="L6" s="140"/>
      <c r="M6" s="5"/>
      <c r="N6" s="5"/>
      <c r="O6" s="5"/>
      <c r="P6" s="5"/>
      <c r="Q6" s="5"/>
    </row>
    <row r="7" spans="1:17" ht="18.75">
      <c r="A7" s="141" t="s">
        <v>54</v>
      </c>
      <c r="B7" s="213" t="s">
        <v>55</v>
      </c>
      <c r="C7" s="214"/>
      <c r="D7" s="214"/>
      <c r="E7" s="214"/>
      <c r="F7" s="214"/>
      <c r="G7" s="214"/>
      <c r="H7" s="214"/>
      <c r="I7" s="214"/>
      <c r="J7" s="214"/>
      <c r="K7" s="214"/>
      <c r="L7" s="215"/>
      <c r="M7" s="5"/>
      <c r="N7" s="5"/>
      <c r="O7" s="5"/>
      <c r="P7" s="5"/>
      <c r="Q7" s="5"/>
    </row>
    <row r="8" spans="1:17" ht="18.75">
      <c r="A8" s="142"/>
      <c r="B8" s="136"/>
      <c r="C8" s="123" t="s">
        <v>25</v>
      </c>
      <c r="D8" s="206" t="s">
        <v>58</v>
      </c>
      <c r="E8" s="206"/>
      <c r="F8" s="206"/>
      <c r="G8" s="124"/>
      <c r="H8" s="124"/>
      <c r="I8" s="124"/>
      <c r="J8" s="124"/>
      <c r="K8" s="124"/>
      <c r="L8" s="143"/>
      <c r="M8" s="5"/>
      <c r="N8" s="5"/>
      <c r="O8" s="5"/>
      <c r="P8" s="5"/>
      <c r="Q8" s="5"/>
    </row>
    <row r="9" spans="1:17" ht="18.75">
      <c r="A9" s="142"/>
      <c r="B9" s="136"/>
      <c r="C9" s="144" t="s">
        <v>26</v>
      </c>
      <c r="D9" s="207" t="s">
        <v>57</v>
      </c>
      <c r="E9" s="207"/>
      <c r="F9" s="207"/>
      <c r="G9" s="10"/>
      <c r="H9" s="10"/>
      <c r="I9" s="10"/>
      <c r="J9" s="10"/>
      <c r="K9" s="10"/>
      <c r="L9" s="143"/>
      <c r="M9" s="5"/>
      <c r="N9" s="5"/>
      <c r="O9" s="5"/>
      <c r="P9" s="5"/>
      <c r="Q9" s="5"/>
    </row>
    <row r="10" spans="1:17" ht="18.75">
      <c r="A10" s="142"/>
      <c r="B10" s="136"/>
      <c r="C10" s="144"/>
      <c r="D10" s="145"/>
      <c r="E10" s="145"/>
      <c r="F10" s="145"/>
      <c r="G10" s="10"/>
      <c r="H10" s="10"/>
      <c r="I10" s="10"/>
      <c r="J10" s="10"/>
      <c r="K10" s="10"/>
      <c r="L10" s="143"/>
      <c r="M10" s="5"/>
      <c r="N10" s="5"/>
      <c r="O10" s="5"/>
      <c r="P10" s="5"/>
      <c r="Q10" s="5"/>
    </row>
    <row r="11" spans="1:17" ht="37.5" customHeight="1">
      <c r="A11" s="141" t="s">
        <v>70</v>
      </c>
      <c r="B11" s="200" t="s">
        <v>73</v>
      </c>
      <c r="C11" s="201"/>
      <c r="D11" s="201"/>
      <c r="E11" s="201"/>
      <c r="F11" s="201"/>
      <c r="G11" s="201"/>
      <c r="H11" s="201"/>
      <c r="I11" s="201"/>
      <c r="J11" s="201"/>
      <c r="K11" s="201"/>
      <c r="L11" s="202"/>
      <c r="M11" s="5"/>
      <c r="N11" s="5"/>
      <c r="O11" s="5"/>
      <c r="P11" s="5"/>
      <c r="Q11" s="5"/>
    </row>
    <row r="12" spans="1:17" ht="37.5" customHeight="1">
      <c r="A12" s="142"/>
      <c r="B12" s="159"/>
      <c r="C12" s="125" t="s">
        <v>25</v>
      </c>
      <c r="D12" s="210" t="s">
        <v>61</v>
      </c>
      <c r="E12" s="210"/>
      <c r="F12" s="210"/>
      <c r="G12" s="210"/>
      <c r="H12" s="210"/>
      <c r="I12" s="210"/>
      <c r="J12" s="210"/>
      <c r="K12" s="210"/>
      <c r="L12" s="143"/>
      <c r="M12" s="5"/>
      <c r="N12" s="5"/>
      <c r="O12" s="5"/>
      <c r="P12" s="5"/>
      <c r="Q12" s="5"/>
    </row>
    <row r="13" spans="1:17" ht="18.75">
      <c r="A13" s="142"/>
      <c r="B13" s="159"/>
      <c r="C13" s="145" t="s">
        <v>26</v>
      </c>
      <c r="D13" s="207" t="s">
        <v>57</v>
      </c>
      <c r="E13" s="207"/>
      <c r="F13" s="207"/>
      <c r="G13" s="146"/>
      <c r="H13" s="146"/>
      <c r="I13" s="146"/>
      <c r="J13" s="146"/>
      <c r="K13" s="146"/>
      <c r="L13" s="143"/>
      <c r="M13" s="5"/>
      <c r="N13" s="5"/>
      <c r="O13" s="5"/>
      <c r="P13" s="5"/>
      <c r="Q13" s="5"/>
    </row>
    <row r="14" spans="1:17" ht="18.75">
      <c r="A14" s="142"/>
      <c r="B14" s="159"/>
      <c r="C14" s="145"/>
      <c r="D14" s="145"/>
      <c r="E14" s="145"/>
      <c r="F14" s="145"/>
      <c r="G14" s="146"/>
      <c r="H14" s="146"/>
      <c r="I14" s="146"/>
      <c r="J14" s="146"/>
      <c r="K14" s="146"/>
      <c r="L14" s="143"/>
      <c r="M14" s="5"/>
      <c r="N14" s="5"/>
      <c r="O14" s="5"/>
      <c r="P14" s="5"/>
      <c r="Q14" s="5"/>
    </row>
    <row r="15" spans="1:17" ht="37.5" customHeight="1">
      <c r="A15" s="141" t="s">
        <v>59</v>
      </c>
      <c r="B15" s="200" t="s">
        <v>56</v>
      </c>
      <c r="C15" s="201"/>
      <c r="D15" s="201"/>
      <c r="E15" s="201"/>
      <c r="F15" s="201"/>
      <c r="G15" s="201"/>
      <c r="H15" s="201"/>
      <c r="I15" s="201"/>
      <c r="J15" s="201"/>
      <c r="K15" s="201"/>
      <c r="L15" s="202"/>
      <c r="M15" s="5"/>
      <c r="N15" s="5"/>
      <c r="O15" s="5"/>
      <c r="P15" s="5"/>
      <c r="Q15" s="5"/>
    </row>
    <row r="16" spans="1:17" ht="37.5" customHeight="1">
      <c r="A16" s="142"/>
      <c r="B16" s="136"/>
      <c r="C16" s="164" t="s">
        <v>25</v>
      </c>
      <c r="D16" s="212" t="s">
        <v>77</v>
      </c>
      <c r="E16" s="212"/>
      <c r="F16" s="212"/>
      <c r="G16" s="212"/>
      <c r="H16" s="212"/>
      <c r="I16" s="212"/>
      <c r="J16" s="212"/>
      <c r="K16" s="212"/>
      <c r="L16" s="143"/>
      <c r="M16" s="5"/>
      <c r="N16" s="5"/>
      <c r="O16" s="5"/>
      <c r="P16" s="5"/>
      <c r="Q16" s="5"/>
    </row>
    <row r="17" spans="1:17" ht="37.5" customHeight="1">
      <c r="A17" s="142"/>
      <c r="B17" s="136"/>
      <c r="C17" s="147" t="s">
        <v>26</v>
      </c>
      <c r="D17" s="211" t="s">
        <v>61</v>
      </c>
      <c r="E17" s="211"/>
      <c r="F17" s="211"/>
      <c r="G17" s="211"/>
      <c r="H17" s="211"/>
      <c r="I17" s="211"/>
      <c r="J17" s="211"/>
      <c r="K17" s="211"/>
      <c r="L17" s="148"/>
      <c r="M17" s="5"/>
      <c r="N17" s="5"/>
      <c r="O17" s="5"/>
      <c r="P17" s="5"/>
      <c r="Q17" s="5"/>
    </row>
    <row r="18" spans="1:17" ht="15.75">
      <c r="A18" s="149"/>
      <c r="B18" s="137"/>
      <c r="C18" s="150"/>
      <c r="D18" s="150"/>
      <c r="E18" s="150"/>
      <c r="F18" s="150"/>
      <c r="G18" s="150"/>
      <c r="H18" s="151"/>
      <c r="I18" s="151"/>
      <c r="J18" s="151"/>
      <c r="K18" s="151"/>
      <c r="L18" s="152"/>
      <c r="M18" s="5"/>
      <c r="N18" s="5"/>
      <c r="O18" s="5"/>
      <c r="P18" s="5"/>
      <c r="Q18" s="5"/>
    </row>
    <row r="19" spans="1:17" ht="15">
      <c r="A19" s="153"/>
      <c r="B19" s="219" t="s">
        <v>71</v>
      </c>
      <c r="C19" s="219"/>
      <c r="D19" s="219"/>
      <c r="E19" s="219"/>
      <c r="F19" s="219"/>
      <c r="G19" s="219"/>
      <c r="H19" s="219"/>
      <c r="I19" s="219"/>
      <c r="J19" s="219"/>
      <c r="K19" s="219"/>
      <c r="L19" s="220"/>
      <c r="M19" s="5"/>
      <c r="N19" s="5"/>
      <c r="O19" s="5"/>
      <c r="P19" s="5"/>
      <c r="Q19" s="5"/>
    </row>
    <row r="20" spans="1:17" ht="15">
      <c r="A20" s="153"/>
      <c r="B20" s="219"/>
      <c r="C20" s="219"/>
      <c r="D20" s="219"/>
      <c r="E20" s="219"/>
      <c r="F20" s="219"/>
      <c r="G20" s="219"/>
      <c r="H20" s="219"/>
      <c r="I20" s="219"/>
      <c r="J20" s="219"/>
      <c r="K20" s="219"/>
      <c r="L20" s="220"/>
      <c r="M20" s="5"/>
      <c r="N20" s="5"/>
      <c r="O20" s="5"/>
      <c r="P20" s="5"/>
      <c r="Q20" s="5"/>
    </row>
    <row r="21" spans="1:17" ht="56.25" customHeight="1" thickBot="1">
      <c r="A21" s="149"/>
      <c r="B21" s="203" t="s">
        <v>72</v>
      </c>
      <c r="C21" s="204"/>
      <c r="D21" s="204"/>
      <c r="E21" s="204"/>
      <c r="F21" s="204"/>
      <c r="G21" s="204"/>
      <c r="H21" s="204"/>
      <c r="I21" s="204"/>
      <c r="J21" s="204"/>
      <c r="K21" s="204"/>
      <c r="L21" s="205"/>
      <c r="M21" s="5"/>
      <c r="N21" s="5"/>
      <c r="O21" s="5"/>
      <c r="P21" s="5"/>
      <c r="Q21" s="5"/>
    </row>
    <row r="22" spans="1:17" ht="31.5" customHeight="1" thickBot="1">
      <c r="A22" s="149"/>
      <c r="B22" s="126"/>
      <c r="C22" s="1"/>
      <c r="D22" s="1"/>
      <c r="E22" s="1"/>
      <c r="F22" s="1"/>
      <c r="G22" s="1"/>
      <c r="H22" s="1"/>
      <c r="I22" s="128" t="s">
        <v>63</v>
      </c>
      <c r="J22" s="129" t="s">
        <v>64</v>
      </c>
      <c r="K22" s="1"/>
      <c r="L22" s="154"/>
      <c r="M22" s="122"/>
      <c r="N22" s="5"/>
      <c r="O22" s="5"/>
      <c r="P22" s="5"/>
      <c r="Q22" s="5"/>
    </row>
    <row r="23" spans="1:17" ht="31.5" customHeight="1" thickBot="1">
      <c r="A23" s="149"/>
      <c r="B23" s="126"/>
      <c r="C23" s="1"/>
      <c r="D23" s="197" t="s">
        <v>74</v>
      </c>
      <c r="E23" s="198"/>
      <c r="F23" s="198"/>
      <c r="G23" s="198"/>
      <c r="H23" s="221"/>
      <c r="I23" s="161">
        <v>0.15</v>
      </c>
      <c r="J23" s="162">
        <v>0.1</v>
      </c>
      <c r="K23" s="1"/>
      <c r="L23" s="154"/>
      <c r="M23" s="120"/>
      <c r="N23" s="5"/>
      <c r="O23" s="5"/>
      <c r="P23" s="11"/>
      <c r="Q23" s="11"/>
    </row>
    <row r="24" spans="1:17" ht="31.5" customHeight="1" thickBot="1">
      <c r="A24" s="149"/>
      <c r="B24" s="126"/>
      <c r="C24" s="1"/>
      <c r="D24" s="236" t="s">
        <v>65</v>
      </c>
      <c r="E24" s="237"/>
      <c r="F24" s="237"/>
      <c r="G24" s="237"/>
      <c r="H24" s="238"/>
      <c r="I24" s="132" t="s">
        <v>66</v>
      </c>
      <c r="J24" s="133" t="s">
        <v>67</v>
      </c>
      <c r="K24" s="1"/>
      <c r="L24" s="154"/>
      <c r="M24" s="120"/>
      <c r="N24" s="5"/>
      <c r="O24" s="5"/>
      <c r="P24" s="11"/>
      <c r="Q24" s="11"/>
    </row>
    <row r="25" spans="1:17" ht="31.5" customHeight="1" thickBot="1">
      <c r="A25" s="149"/>
      <c r="B25" s="126"/>
      <c r="C25" s="1"/>
      <c r="D25" s="197" t="s">
        <v>69</v>
      </c>
      <c r="E25" s="198"/>
      <c r="F25" s="198"/>
      <c r="G25" s="198"/>
      <c r="H25" s="198"/>
      <c r="I25" s="130" t="s">
        <v>68</v>
      </c>
      <c r="J25" s="131" t="s">
        <v>68</v>
      </c>
      <c r="K25" s="1"/>
      <c r="L25" s="154"/>
      <c r="M25" s="120"/>
      <c r="N25" s="5"/>
      <c r="O25" s="5"/>
      <c r="P25" s="5"/>
      <c r="Q25" s="5"/>
    </row>
    <row r="26" spans="1:17" s="14" customFormat="1" ht="31.5" customHeight="1">
      <c r="A26" s="155"/>
      <c r="B26" s="160"/>
      <c r="C26" s="127"/>
      <c r="D26" s="127"/>
      <c r="E26" s="127"/>
      <c r="F26" s="127"/>
      <c r="G26" s="127"/>
      <c r="H26" s="127"/>
      <c r="I26" s="127"/>
      <c r="J26" s="127"/>
      <c r="K26" s="127"/>
      <c r="L26" s="156"/>
      <c r="M26" s="15"/>
      <c r="N26" s="15"/>
      <c r="O26" s="15"/>
      <c r="P26" s="15"/>
      <c r="Q26" s="15"/>
    </row>
    <row r="27" spans="1:17" ht="15">
      <c r="A27" s="230" t="s">
        <v>52</v>
      </c>
      <c r="B27" s="231"/>
      <c r="C27" s="231"/>
      <c r="D27" s="231"/>
      <c r="E27" s="231"/>
      <c r="F27" s="231"/>
      <c r="G27" s="231"/>
      <c r="H27" s="231"/>
      <c r="I27" s="231"/>
      <c r="J27" s="231"/>
      <c r="K27" s="231"/>
      <c r="L27" s="232"/>
      <c r="M27" s="5"/>
      <c r="N27" s="5"/>
      <c r="O27" s="5"/>
      <c r="P27" s="5"/>
      <c r="Q27" s="5"/>
    </row>
    <row r="28" spans="1:17" ht="15.75" customHeight="1">
      <c r="A28" s="230"/>
      <c r="B28" s="231"/>
      <c r="C28" s="231"/>
      <c r="D28" s="231"/>
      <c r="E28" s="231"/>
      <c r="F28" s="231"/>
      <c r="G28" s="231"/>
      <c r="H28" s="231"/>
      <c r="I28" s="231"/>
      <c r="J28" s="231"/>
      <c r="K28" s="231"/>
      <c r="L28" s="232"/>
      <c r="M28" s="5"/>
      <c r="N28" s="5"/>
      <c r="O28" s="5"/>
      <c r="P28" s="5"/>
      <c r="Q28" s="5"/>
    </row>
    <row r="29" spans="1:17" s="6" customFormat="1" ht="11.25" customHeight="1">
      <c r="A29" s="149"/>
      <c r="B29" s="227"/>
      <c r="C29" s="228"/>
      <c r="D29" s="228"/>
      <c r="E29" s="228"/>
      <c r="F29" s="228"/>
      <c r="G29" s="228"/>
      <c r="H29" s="228"/>
      <c r="I29" s="228"/>
      <c r="J29" s="228"/>
      <c r="K29" s="228"/>
      <c r="L29" s="229"/>
      <c r="M29" s="5"/>
      <c r="N29" s="5"/>
      <c r="O29" s="5"/>
      <c r="P29" s="5"/>
      <c r="Q29" s="5"/>
    </row>
    <row r="30" spans="1:17" ht="18.75">
      <c r="A30" s="149"/>
      <c r="B30" s="136" t="s">
        <v>75</v>
      </c>
      <c r="C30" s="10"/>
      <c r="D30" s="10"/>
      <c r="E30" s="10"/>
      <c r="F30" s="10"/>
      <c r="G30" s="10"/>
      <c r="H30" s="10"/>
      <c r="I30" s="10"/>
      <c r="J30" s="10"/>
      <c r="K30" s="10"/>
      <c r="L30" s="143"/>
      <c r="M30" s="5"/>
      <c r="N30" s="5"/>
      <c r="O30" s="5"/>
      <c r="P30" s="5"/>
      <c r="Q30" s="5"/>
    </row>
    <row r="31" spans="1:28" ht="11.25" customHeight="1">
      <c r="A31" s="149"/>
      <c r="B31" s="168"/>
      <c r="C31" s="10"/>
      <c r="D31" s="10"/>
      <c r="E31" s="10"/>
      <c r="F31" s="10"/>
      <c r="G31" s="10"/>
      <c r="H31" s="10"/>
      <c r="I31" s="10"/>
      <c r="J31" s="10"/>
      <c r="K31" s="10"/>
      <c r="L31" s="143"/>
      <c r="M31" s="5"/>
      <c r="N31" s="5"/>
      <c r="O31" s="5"/>
      <c r="P31" s="5"/>
      <c r="Q31" s="5"/>
      <c r="S31" s="199"/>
      <c r="T31" s="199"/>
      <c r="U31" s="199"/>
      <c r="V31" s="199"/>
      <c r="W31" s="199"/>
      <c r="X31" s="199"/>
      <c r="Y31" s="199"/>
      <c r="Z31" s="199"/>
      <c r="AA31" s="199"/>
      <c r="AB31" s="199"/>
    </row>
    <row r="32" spans="1:28" ht="18.75">
      <c r="A32" s="149"/>
      <c r="B32" s="163" t="s">
        <v>76</v>
      </c>
      <c r="C32" s="10"/>
      <c r="D32" s="10"/>
      <c r="E32" s="10"/>
      <c r="F32" s="10"/>
      <c r="G32" s="10"/>
      <c r="H32" s="10"/>
      <c r="I32" s="10"/>
      <c r="J32" s="10"/>
      <c r="K32" s="10"/>
      <c r="L32" s="143"/>
      <c r="M32" s="5"/>
      <c r="N32" s="5"/>
      <c r="O32" s="5"/>
      <c r="P32" s="5"/>
      <c r="Q32" s="5"/>
      <c r="S32" s="199"/>
      <c r="T32" s="199"/>
      <c r="U32" s="199"/>
      <c r="V32" s="199"/>
      <c r="W32" s="199"/>
      <c r="X32" s="199"/>
      <c r="Y32" s="199"/>
      <c r="Z32" s="199"/>
      <c r="AA32" s="199"/>
      <c r="AB32" s="199"/>
    </row>
    <row r="33" spans="1:28" ht="11.25" customHeight="1">
      <c r="A33" s="149"/>
      <c r="B33" s="168"/>
      <c r="C33" s="10"/>
      <c r="D33" s="10"/>
      <c r="E33" s="10"/>
      <c r="F33" s="10"/>
      <c r="G33" s="10"/>
      <c r="H33" s="10"/>
      <c r="I33" s="10"/>
      <c r="J33" s="10"/>
      <c r="K33" s="10"/>
      <c r="L33" s="143"/>
      <c r="M33" s="5"/>
      <c r="N33" s="5"/>
      <c r="O33" s="5"/>
      <c r="P33" s="5"/>
      <c r="Q33" s="5"/>
      <c r="R33" s="199"/>
      <c r="S33" s="199"/>
      <c r="T33" s="199"/>
      <c r="U33" s="199"/>
      <c r="V33" s="199"/>
      <c r="W33" s="199"/>
      <c r="X33" s="199"/>
      <c r="Y33" s="199"/>
      <c r="Z33" s="199"/>
      <c r="AA33" s="199"/>
      <c r="AB33" s="199"/>
    </row>
    <row r="34" spans="1:17" ht="75" customHeight="1">
      <c r="A34" s="149"/>
      <c r="B34" s="203" t="s">
        <v>60</v>
      </c>
      <c r="C34" s="204"/>
      <c r="D34" s="204"/>
      <c r="E34" s="204"/>
      <c r="F34" s="204"/>
      <c r="G34" s="204"/>
      <c r="H34" s="204"/>
      <c r="I34" s="204"/>
      <c r="J34" s="204"/>
      <c r="K34" s="204"/>
      <c r="L34" s="205"/>
      <c r="M34" s="5"/>
      <c r="N34" s="5"/>
      <c r="O34" s="5"/>
      <c r="P34" s="5"/>
      <c r="Q34" s="5"/>
    </row>
    <row r="35" spans="1:17" ht="12.75" customHeight="1">
      <c r="A35" s="149"/>
      <c r="B35" s="126"/>
      <c r="C35" s="1"/>
      <c r="D35" s="1"/>
      <c r="E35" s="1"/>
      <c r="F35" s="1"/>
      <c r="G35" s="1"/>
      <c r="H35" s="1"/>
      <c r="I35" s="1"/>
      <c r="J35" s="1"/>
      <c r="K35" s="1"/>
      <c r="L35" s="154"/>
      <c r="M35" s="5"/>
      <c r="N35" s="5"/>
      <c r="O35" s="5"/>
      <c r="P35" s="5"/>
      <c r="Q35" s="5"/>
    </row>
    <row r="36" spans="1:17" ht="20.25" customHeight="1" hidden="1">
      <c r="A36" s="157"/>
      <c r="B36" s="136"/>
      <c r="C36" s="10"/>
      <c r="D36" s="10"/>
      <c r="E36" s="10"/>
      <c r="F36" s="10"/>
      <c r="G36" s="10"/>
      <c r="H36" s="10"/>
      <c r="I36" s="10"/>
      <c r="J36" s="10"/>
      <c r="K36" s="10"/>
      <c r="L36" s="143"/>
      <c r="M36" s="5"/>
      <c r="N36" s="5"/>
      <c r="O36" s="5"/>
      <c r="P36" s="5"/>
      <c r="Q36" s="5"/>
    </row>
    <row r="37" spans="1:17" ht="18.75" thickBot="1">
      <c r="A37" s="233" t="s">
        <v>53</v>
      </c>
      <c r="B37" s="234"/>
      <c r="C37" s="234"/>
      <c r="D37" s="234"/>
      <c r="E37" s="234"/>
      <c r="F37" s="234"/>
      <c r="G37" s="234"/>
      <c r="H37" s="234"/>
      <c r="I37" s="234"/>
      <c r="J37" s="234"/>
      <c r="K37" s="234"/>
      <c r="L37" s="235"/>
      <c r="M37" s="5"/>
      <c r="N37" s="5"/>
      <c r="O37" s="5"/>
      <c r="P37" s="5"/>
      <c r="Q37" s="5"/>
    </row>
    <row r="38" spans="1:17" ht="51" customHeight="1" thickBot="1">
      <c r="A38" s="222" t="s">
        <v>81</v>
      </c>
      <c r="B38" s="223"/>
      <c r="C38" s="223"/>
      <c r="D38" s="223"/>
      <c r="E38" s="223"/>
      <c r="F38" s="223"/>
      <c r="G38" s="223"/>
      <c r="H38" s="223"/>
      <c r="I38" s="223"/>
      <c r="J38" s="223"/>
      <c r="K38" s="223"/>
      <c r="L38" s="224"/>
      <c r="M38" s="5"/>
      <c r="N38" s="5"/>
      <c r="O38" s="5"/>
      <c r="P38" s="5"/>
      <c r="Q38" s="5"/>
    </row>
    <row r="39" spans="1:17" ht="9" customHeight="1">
      <c r="A39" s="5"/>
      <c r="B39" s="5"/>
      <c r="C39" s="5"/>
      <c r="D39" s="5"/>
      <c r="E39" s="5"/>
      <c r="F39" s="5"/>
      <c r="G39" s="5"/>
      <c r="H39" s="5"/>
      <c r="I39" s="5"/>
      <c r="J39" s="5"/>
      <c r="K39" s="5"/>
      <c r="L39" s="5"/>
      <c r="M39" s="5"/>
      <c r="N39" s="5"/>
      <c r="O39" s="5"/>
      <c r="P39" s="5"/>
      <c r="Q39" s="5"/>
    </row>
    <row r="40" spans="1:27" ht="10.5" customHeight="1">
      <c r="A40" s="5"/>
      <c r="B40" s="5"/>
      <c r="C40" s="5"/>
      <c r="D40" s="5"/>
      <c r="E40" s="5"/>
      <c r="F40" s="5"/>
      <c r="G40" s="5"/>
      <c r="H40" s="5"/>
      <c r="I40" s="5"/>
      <c r="J40" s="5"/>
      <c r="K40" s="5"/>
      <c r="L40" s="5"/>
      <c r="M40" s="5"/>
      <c r="N40" s="5"/>
      <c r="O40" s="5"/>
      <c r="P40" s="5"/>
      <c r="Q40" s="174"/>
      <c r="R40" s="165"/>
      <c r="S40" s="165"/>
      <c r="T40" s="165"/>
      <c r="U40" s="165"/>
      <c r="V40" s="165"/>
      <c r="W40" s="165"/>
      <c r="X40" s="165"/>
      <c r="Y40" s="165"/>
      <c r="Z40" s="165"/>
      <c r="AA40" s="166"/>
    </row>
    <row r="41" spans="1:27" ht="15.75" customHeight="1">
      <c r="A41" s="5"/>
      <c r="B41" s="5"/>
      <c r="C41" s="5"/>
      <c r="D41" s="5"/>
      <c r="E41" s="5"/>
      <c r="F41" s="5"/>
      <c r="G41" s="5"/>
      <c r="H41" s="5"/>
      <c r="I41" s="5"/>
      <c r="J41" s="5"/>
      <c r="K41" s="5"/>
      <c r="L41" s="5"/>
      <c r="M41" s="5"/>
      <c r="N41" s="5"/>
      <c r="O41" s="1"/>
      <c r="P41" s="174"/>
      <c r="Q41" s="174"/>
      <c r="R41" s="165"/>
      <c r="S41" s="165"/>
      <c r="T41" s="165"/>
      <c r="U41" s="165"/>
      <c r="V41" s="165"/>
      <c r="W41" s="165"/>
      <c r="X41" s="165"/>
      <c r="Y41" s="165"/>
      <c r="Z41" s="165"/>
      <c r="AA41" s="166"/>
    </row>
    <row r="42" spans="1:27" ht="15.75" customHeight="1">
      <c r="A42" s="1"/>
      <c r="B42" s="1"/>
      <c r="C42" s="1"/>
      <c r="D42" s="1"/>
      <c r="E42" s="1"/>
      <c r="F42" s="1"/>
      <c r="G42" s="1"/>
      <c r="H42" s="1"/>
      <c r="I42" s="1"/>
      <c r="J42" s="1"/>
      <c r="K42" s="1"/>
      <c r="L42" s="1"/>
      <c r="M42" s="1"/>
      <c r="N42" s="1"/>
      <c r="O42" s="1"/>
      <c r="P42" s="174"/>
      <c r="Q42" s="174"/>
      <c r="R42" s="165"/>
      <c r="S42" s="165"/>
      <c r="T42" s="165"/>
      <c r="U42" s="165"/>
      <c r="V42" s="165"/>
      <c r="W42" s="165"/>
      <c r="X42" s="165"/>
      <c r="Y42" s="165"/>
      <c r="Z42" s="165"/>
      <c r="AA42" s="166"/>
    </row>
    <row r="43" spans="1:27" ht="15.75" customHeight="1">
      <c r="A43" s="1"/>
      <c r="B43" s="1"/>
      <c r="C43" s="1"/>
      <c r="D43" s="1"/>
      <c r="E43" s="1"/>
      <c r="F43" s="1"/>
      <c r="G43" s="1"/>
      <c r="H43" s="1"/>
      <c r="I43" s="1"/>
      <c r="J43" s="1"/>
      <c r="K43" s="1"/>
      <c r="L43" s="1"/>
      <c r="M43" s="1"/>
      <c r="N43" s="1"/>
      <c r="O43" s="1"/>
      <c r="P43" s="174"/>
      <c r="Q43" s="174"/>
      <c r="R43" s="165"/>
      <c r="S43" s="165"/>
      <c r="T43" s="165"/>
      <c r="U43" s="165"/>
      <c r="V43" s="165"/>
      <c r="W43" s="165"/>
      <c r="X43" s="165"/>
      <c r="Y43" s="165"/>
      <c r="Z43" s="165"/>
      <c r="AA43" s="166"/>
    </row>
    <row r="44" spans="1:27" ht="15" customHeight="1">
      <c r="A44" s="1"/>
      <c r="B44" s="1"/>
      <c r="C44" s="1"/>
      <c r="D44" s="1"/>
      <c r="E44" s="1"/>
      <c r="F44" s="1"/>
      <c r="G44" s="1"/>
      <c r="H44" s="1"/>
      <c r="I44" s="1"/>
      <c r="J44" s="1"/>
      <c r="K44" s="1"/>
      <c r="L44" s="1"/>
      <c r="M44" s="1"/>
      <c r="N44" s="1"/>
      <c r="O44" s="1"/>
      <c r="P44" s="174"/>
      <c r="Q44" s="174"/>
      <c r="R44" s="165"/>
      <c r="S44" s="165"/>
      <c r="T44" s="165"/>
      <c r="U44" s="165"/>
      <c r="V44" s="165"/>
      <c r="W44" s="165"/>
      <c r="X44" s="165"/>
      <c r="Y44" s="165"/>
      <c r="Z44" s="165"/>
      <c r="AA44" s="166"/>
    </row>
    <row r="45" spans="1:17" ht="15">
      <c r="A45" s="1"/>
      <c r="B45" s="1"/>
      <c r="C45" s="1"/>
      <c r="D45" s="1"/>
      <c r="E45" s="1"/>
      <c r="F45" s="1"/>
      <c r="G45" s="1"/>
      <c r="H45" s="1"/>
      <c r="I45" s="1"/>
      <c r="J45" s="1"/>
      <c r="K45" s="1"/>
      <c r="L45" s="1"/>
      <c r="M45" s="1"/>
      <c r="N45" s="1"/>
      <c r="O45" s="1"/>
      <c r="P45" s="1"/>
      <c r="Q45" s="5"/>
    </row>
    <row r="46" spans="1:17" ht="15">
      <c r="A46" s="1"/>
      <c r="B46" s="1"/>
      <c r="C46" s="1"/>
      <c r="D46" s="1"/>
      <c r="E46" s="1"/>
      <c r="F46" s="1"/>
      <c r="G46" s="1"/>
      <c r="H46" s="1"/>
      <c r="I46" s="1"/>
      <c r="J46" s="1"/>
      <c r="K46" s="1"/>
      <c r="L46" s="1"/>
      <c r="M46" s="1"/>
      <c r="N46" s="1"/>
      <c r="O46" s="1"/>
      <c r="P46" s="1"/>
      <c r="Q46" s="5"/>
    </row>
    <row r="47" spans="1:17" ht="15">
      <c r="A47" s="1"/>
      <c r="B47" s="1"/>
      <c r="C47" s="1"/>
      <c r="D47" s="1"/>
      <c r="E47" s="1"/>
      <c r="F47" s="1"/>
      <c r="G47" s="1"/>
      <c r="H47" s="1"/>
      <c r="I47" s="1"/>
      <c r="J47" s="1"/>
      <c r="K47" s="1"/>
      <c r="L47" s="1"/>
      <c r="M47" s="1"/>
      <c r="N47" s="1"/>
      <c r="O47" s="1"/>
      <c r="P47" s="1"/>
      <c r="Q47" s="5"/>
    </row>
    <row r="48" spans="1:17" ht="15">
      <c r="A48" s="1"/>
      <c r="B48" s="1"/>
      <c r="C48" s="1"/>
      <c r="D48" s="1"/>
      <c r="E48" s="1"/>
      <c r="F48" s="1"/>
      <c r="G48" s="1"/>
      <c r="H48" s="1"/>
      <c r="I48" s="1"/>
      <c r="J48" s="1"/>
      <c r="K48" s="1"/>
      <c r="L48" s="1"/>
      <c r="M48" s="1"/>
      <c r="N48" s="1"/>
      <c r="O48" s="1"/>
      <c r="P48" s="1"/>
      <c r="Q48" s="5"/>
    </row>
    <row r="49" spans="1:17" ht="15">
      <c r="A49" s="208"/>
      <c r="B49" s="208"/>
      <c r="C49" s="208"/>
      <c r="D49" s="208"/>
      <c r="E49" s="208"/>
      <c r="F49" s="208"/>
      <c r="G49" s="208"/>
      <c r="H49" s="208"/>
      <c r="I49" s="208"/>
      <c r="J49" s="208"/>
      <c r="K49" s="208"/>
      <c r="L49" s="208"/>
      <c r="M49" s="1"/>
      <c r="N49" s="1"/>
      <c r="O49" s="1"/>
      <c r="P49" s="1"/>
      <c r="Q49" s="5"/>
    </row>
    <row r="50" spans="1:17" ht="15">
      <c r="A50" s="208"/>
      <c r="B50" s="208"/>
      <c r="C50" s="208"/>
      <c r="D50" s="208"/>
      <c r="E50" s="208"/>
      <c r="F50" s="208"/>
      <c r="G50" s="208"/>
      <c r="H50" s="208"/>
      <c r="I50" s="208"/>
      <c r="J50" s="208"/>
      <c r="K50" s="208"/>
      <c r="L50" s="208"/>
      <c r="M50" s="1"/>
      <c r="N50" s="1"/>
      <c r="O50" s="1"/>
      <c r="P50" s="1"/>
      <c r="Q50" s="5"/>
    </row>
    <row r="51" spans="1:17" ht="15">
      <c r="A51" s="208"/>
      <c r="B51" s="208"/>
      <c r="C51" s="208"/>
      <c r="D51" s="208"/>
      <c r="E51" s="208"/>
      <c r="F51" s="208"/>
      <c r="G51" s="208"/>
      <c r="H51" s="208"/>
      <c r="I51" s="208"/>
      <c r="J51" s="208"/>
      <c r="K51" s="208"/>
      <c r="L51" s="208"/>
      <c r="M51" s="1"/>
      <c r="N51" s="1"/>
      <c r="O51" s="1"/>
      <c r="P51" s="1"/>
      <c r="Q51" s="5"/>
    </row>
    <row r="52" spans="1:17" ht="15">
      <c r="A52" s="208"/>
      <c r="B52" s="208"/>
      <c r="C52" s="208"/>
      <c r="D52" s="208"/>
      <c r="E52" s="208"/>
      <c r="F52" s="208"/>
      <c r="G52" s="208"/>
      <c r="H52" s="208"/>
      <c r="I52" s="208"/>
      <c r="J52" s="208"/>
      <c r="K52" s="208"/>
      <c r="L52" s="208"/>
      <c r="M52" s="1"/>
      <c r="N52" s="1"/>
      <c r="O52" s="1"/>
      <c r="P52" s="1"/>
      <c r="Q52" s="5"/>
    </row>
    <row r="53" spans="1:17" ht="15">
      <c r="A53" s="208"/>
      <c r="B53" s="208"/>
      <c r="C53" s="208"/>
      <c r="D53" s="208"/>
      <c r="E53" s="208"/>
      <c r="F53" s="208"/>
      <c r="G53" s="208"/>
      <c r="H53" s="208"/>
      <c r="I53" s="208"/>
      <c r="J53" s="208"/>
      <c r="K53" s="208"/>
      <c r="L53" s="208"/>
      <c r="M53" s="1"/>
      <c r="N53" s="1"/>
      <c r="O53" s="1"/>
      <c r="P53" s="1"/>
      <c r="Q53" s="5"/>
    </row>
    <row r="54" spans="1:16" ht="15">
      <c r="A54" s="121"/>
      <c r="B54" s="121"/>
      <c r="C54" s="121"/>
      <c r="D54" s="121"/>
      <c r="E54" s="121"/>
      <c r="F54" s="121"/>
      <c r="G54" s="121"/>
      <c r="H54" s="121"/>
      <c r="I54" s="121"/>
      <c r="J54" s="121"/>
      <c r="K54" s="121"/>
      <c r="L54" s="121"/>
      <c r="M54" s="121"/>
      <c r="N54" s="121"/>
      <c r="O54" s="121"/>
      <c r="P54" s="121"/>
    </row>
  </sheetData>
  <sheetProtection sheet="1" selectLockedCells="1"/>
  <mergeCells count="26">
    <mergeCell ref="A38:L38"/>
    <mergeCell ref="A3:L4"/>
    <mergeCell ref="D13:F13"/>
    <mergeCell ref="B34:L34"/>
    <mergeCell ref="R33:AB33"/>
    <mergeCell ref="B29:L29"/>
    <mergeCell ref="S32:AB32"/>
    <mergeCell ref="A27:L28"/>
    <mergeCell ref="A37:L37"/>
    <mergeCell ref="D24:H24"/>
    <mergeCell ref="A49:L53"/>
    <mergeCell ref="B1:L1"/>
    <mergeCell ref="D12:K12"/>
    <mergeCell ref="D17:K17"/>
    <mergeCell ref="D16:K16"/>
    <mergeCell ref="B7:L7"/>
    <mergeCell ref="B11:L11"/>
    <mergeCell ref="A5:L5"/>
    <mergeCell ref="B19:L20"/>
    <mergeCell ref="D23:H23"/>
    <mergeCell ref="D25:H25"/>
    <mergeCell ref="S31:AB31"/>
    <mergeCell ref="B15:L15"/>
    <mergeCell ref="B21:L21"/>
    <mergeCell ref="D8:F8"/>
    <mergeCell ref="D9:F9"/>
  </mergeCells>
  <printOptions/>
  <pageMargins left="0.7" right="0.7" top="0.75" bottom="0.75" header="0.3" footer="0.3"/>
  <pageSetup horizontalDpi="600" verticalDpi="600" orientation="portrait" scale="68"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D84"/>
  <sheetViews>
    <sheetView tabSelected="1" zoomScalePageLayoutView="0" workbookViewId="0" topLeftCell="A1">
      <pane ySplit="1" topLeftCell="A2" activePane="bottomLeft" state="frozen"/>
      <selection pane="topLeft" activeCell="B1" sqref="B1"/>
      <selection pane="bottomLeft" activeCell="X10" sqref="X10"/>
    </sheetView>
  </sheetViews>
  <sheetFormatPr defaultColWidth="9.140625" defaultRowHeight="15"/>
  <cols>
    <col min="3" max="3" width="27.8515625" style="0" customWidth="1"/>
    <col min="4" max="4" width="22.57421875" style="0" customWidth="1"/>
    <col min="5" max="5" width="19.28125" style="0" customWidth="1"/>
    <col min="6" max="6" width="18.7109375" style="0" customWidth="1"/>
    <col min="7" max="7" width="18.8515625" style="0" customWidth="1"/>
    <col min="8" max="8" width="26.140625" style="0" customWidth="1"/>
    <col min="9" max="9" width="19.140625" style="0" customWidth="1"/>
    <col min="10" max="10" width="18.57421875" style="0" customWidth="1"/>
    <col min="11" max="11" width="13.8515625" style="0" hidden="1" customWidth="1"/>
    <col min="12" max="12" width="13.28125" style="1" hidden="1" customWidth="1"/>
    <col min="13" max="13" width="13.00390625" style="0" hidden="1" customWidth="1"/>
    <col min="14" max="14" width="10.140625" style="0" hidden="1" customWidth="1"/>
    <col min="15" max="15" width="15.57421875" style="0" hidden="1" customWidth="1"/>
    <col min="16" max="16" width="8.28125" style="0" hidden="1" customWidth="1"/>
    <col min="17" max="17" width="17.7109375" style="0" hidden="1" customWidth="1"/>
    <col min="18" max="18" width="16.140625" style="1" hidden="1" customWidth="1"/>
    <col min="19" max="19" width="12.00390625" style="1" hidden="1" customWidth="1"/>
    <col min="20" max="20" width="11.28125" style="1" hidden="1" customWidth="1"/>
    <col min="21" max="21" width="12.421875" style="0" customWidth="1"/>
    <col min="22" max="30" width="11.28125" style="0" bestFit="1" customWidth="1"/>
  </cols>
  <sheetData>
    <row r="1" spans="1:19" s="1" customFormat="1" ht="22.5">
      <c r="A1" s="18"/>
      <c r="B1" s="242" t="s">
        <v>62</v>
      </c>
      <c r="C1" s="243"/>
      <c r="D1" s="243"/>
      <c r="E1" s="243"/>
      <c r="F1" s="243"/>
      <c r="G1" s="243"/>
      <c r="H1" s="243"/>
      <c r="I1" s="243"/>
      <c r="J1" s="243"/>
      <c r="K1" s="243"/>
      <c r="L1" s="18"/>
      <c r="M1" s="18"/>
      <c r="N1" s="18"/>
      <c r="O1" s="18"/>
      <c r="P1" s="18"/>
      <c r="Q1" s="18"/>
      <c r="R1" s="18"/>
      <c r="S1" s="18"/>
    </row>
    <row r="2" spans="1:19" s="1" customFormat="1" ht="15" customHeight="1">
      <c r="A2" s="18"/>
      <c r="B2" s="252" t="s">
        <v>84</v>
      </c>
      <c r="C2" s="252"/>
      <c r="D2" s="252"/>
      <c r="E2" s="252"/>
      <c r="F2" s="252"/>
      <c r="G2" s="252"/>
      <c r="H2" s="252"/>
      <c r="I2" s="252"/>
      <c r="J2" s="252"/>
      <c r="K2" s="252"/>
      <c r="L2" s="18"/>
      <c r="M2" s="18"/>
      <c r="N2" s="18"/>
      <c r="O2" s="18"/>
      <c r="P2" s="18"/>
      <c r="Q2" s="18"/>
      <c r="R2" s="18"/>
      <c r="S2" s="18"/>
    </row>
    <row r="3" spans="1:19" s="1" customFormat="1" ht="36" customHeight="1">
      <c r="A3" s="18"/>
      <c r="B3" s="252"/>
      <c r="C3" s="252"/>
      <c r="D3" s="252"/>
      <c r="E3" s="252"/>
      <c r="F3" s="252"/>
      <c r="G3" s="252"/>
      <c r="H3" s="252"/>
      <c r="I3" s="252"/>
      <c r="J3" s="252"/>
      <c r="K3" s="252"/>
      <c r="L3" s="18"/>
      <c r="M3" s="18"/>
      <c r="N3" s="18"/>
      <c r="O3" s="18"/>
      <c r="P3" s="18"/>
      <c r="Q3" s="18"/>
      <c r="R3" s="18"/>
      <c r="S3" s="18"/>
    </row>
    <row r="4" spans="1:19" s="1" customFormat="1" ht="3.75" customHeight="1" thickBot="1">
      <c r="A4" s="18"/>
      <c r="B4" s="253"/>
      <c r="C4" s="253"/>
      <c r="D4" s="253"/>
      <c r="E4" s="253"/>
      <c r="F4" s="253"/>
      <c r="G4" s="253"/>
      <c r="H4" s="253"/>
      <c r="I4" s="253"/>
      <c r="J4" s="253"/>
      <c r="K4" s="253"/>
      <c r="L4" s="18"/>
      <c r="M4" s="18"/>
      <c r="N4" s="18"/>
      <c r="O4" s="18"/>
      <c r="P4" s="18"/>
      <c r="Q4" s="18"/>
      <c r="R4" s="18"/>
      <c r="S4" s="18"/>
    </row>
    <row r="5" spans="1:19" ht="15.75" thickBot="1">
      <c r="A5" s="19"/>
      <c r="B5" s="244"/>
      <c r="C5" s="241"/>
      <c r="D5" s="241"/>
      <c r="E5" s="241"/>
      <c r="F5" s="241"/>
      <c r="G5" s="241"/>
      <c r="H5" s="241"/>
      <c r="I5" s="241"/>
      <c r="J5" s="241"/>
      <c r="K5" s="245"/>
      <c r="L5" s="18"/>
      <c r="M5" s="246" t="s">
        <v>27</v>
      </c>
      <c r="N5" s="246"/>
      <c r="O5" s="246"/>
      <c r="P5" s="246"/>
      <c r="Q5" s="246"/>
      <c r="R5" s="18"/>
      <c r="S5" s="18"/>
    </row>
    <row r="6" spans="1:19" ht="19.5" thickBot="1">
      <c r="A6" s="19"/>
      <c r="B6" s="20"/>
      <c r="C6" s="247" t="s">
        <v>46</v>
      </c>
      <c r="D6" s="248"/>
      <c r="E6" s="249"/>
      <c r="F6" s="21"/>
      <c r="G6" s="22"/>
      <c r="H6" s="247" t="s">
        <v>47</v>
      </c>
      <c r="I6" s="248"/>
      <c r="J6" s="249"/>
      <c r="K6" s="23"/>
      <c r="L6" s="18"/>
      <c r="M6" s="250" t="s">
        <v>23</v>
      </c>
      <c r="N6" s="251"/>
      <c r="O6" s="173" t="s">
        <v>9</v>
      </c>
      <c r="P6" s="24" t="s">
        <v>28</v>
      </c>
      <c r="Q6" s="25" t="s">
        <v>29</v>
      </c>
      <c r="R6" s="18"/>
      <c r="S6" s="18"/>
    </row>
    <row r="7" spans="1:19" ht="15.75" thickBot="1">
      <c r="A7" s="19"/>
      <c r="B7" s="20"/>
      <c r="C7" s="241"/>
      <c r="D7" s="241"/>
      <c r="E7" s="241"/>
      <c r="F7" s="22"/>
      <c r="G7" s="22"/>
      <c r="H7" s="26"/>
      <c r="I7" s="26"/>
      <c r="J7" s="26"/>
      <c r="K7" s="27"/>
      <c r="L7" s="18"/>
      <c r="M7" s="28">
        <v>1</v>
      </c>
      <c r="N7" s="29">
        <v>11880</v>
      </c>
      <c r="O7" s="30">
        <v>1</v>
      </c>
      <c r="P7" s="31" t="s">
        <v>0</v>
      </c>
      <c r="Q7" s="32">
        <v>13670</v>
      </c>
      <c r="R7" s="18"/>
      <c r="S7" s="18"/>
    </row>
    <row r="8" spans="1:19" ht="19.5" thickBot="1">
      <c r="A8" s="19"/>
      <c r="B8" s="33" t="s">
        <v>42</v>
      </c>
      <c r="C8" s="254" t="s">
        <v>32</v>
      </c>
      <c r="D8" s="255"/>
      <c r="E8" s="17"/>
      <c r="F8" s="22"/>
      <c r="G8" s="34"/>
      <c r="H8" s="35" t="s">
        <v>34</v>
      </c>
      <c r="I8" s="35" t="s">
        <v>35</v>
      </c>
      <c r="J8" s="35" t="s">
        <v>2</v>
      </c>
      <c r="K8" s="36"/>
      <c r="L8" s="18"/>
      <c r="M8" s="28">
        <v>2</v>
      </c>
      <c r="N8" s="29">
        <v>16020</v>
      </c>
      <c r="O8" s="37">
        <v>2</v>
      </c>
      <c r="P8" s="38" t="s">
        <v>0</v>
      </c>
      <c r="Q8" s="39">
        <v>18430</v>
      </c>
      <c r="R8" s="18"/>
      <c r="S8" s="40"/>
    </row>
    <row r="9" spans="1:19" ht="19.5" customHeight="1" thickBot="1">
      <c r="A9" s="19"/>
      <c r="B9" s="20"/>
      <c r="C9" s="41"/>
      <c r="D9" s="41"/>
      <c r="E9" s="42"/>
      <c r="F9" s="274">
        <f>IF(E8="Yes","Leave blank if 
&lt;--- you live in the continental U.S.","")</f>
      </c>
      <c r="G9" s="43"/>
      <c r="H9" s="112" t="s">
        <v>97</v>
      </c>
      <c r="I9" s="113"/>
      <c r="J9" s="114"/>
      <c r="K9" s="44"/>
      <c r="L9" s="18"/>
      <c r="M9" s="28">
        <v>3</v>
      </c>
      <c r="N9" s="29">
        <v>20160</v>
      </c>
      <c r="O9" s="37">
        <v>3</v>
      </c>
      <c r="P9" s="38" t="s">
        <v>0</v>
      </c>
      <c r="Q9" s="39">
        <v>23190</v>
      </c>
      <c r="R9" s="18"/>
      <c r="S9" s="18"/>
    </row>
    <row r="10" spans="1:19" ht="19.5" thickBot="1">
      <c r="A10" s="19"/>
      <c r="B10" s="33" t="s">
        <v>43</v>
      </c>
      <c r="C10" s="254" t="s">
        <v>24</v>
      </c>
      <c r="D10" s="254"/>
      <c r="E10" s="17"/>
      <c r="F10" s="274"/>
      <c r="G10" s="43"/>
      <c r="H10" s="112" t="s">
        <v>96</v>
      </c>
      <c r="I10" s="115"/>
      <c r="J10" s="116"/>
      <c r="K10" s="36"/>
      <c r="L10" s="18"/>
      <c r="M10" s="28">
        <v>4</v>
      </c>
      <c r="N10" s="29">
        <v>24300</v>
      </c>
      <c r="O10" s="37">
        <v>4</v>
      </c>
      <c r="P10" s="38" t="s">
        <v>0</v>
      </c>
      <c r="Q10" s="39">
        <v>27950</v>
      </c>
      <c r="R10" s="18"/>
      <c r="S10" s="18"/>
    </row>
    <row r="11" spans="1:19" ht="19.5" thickBot="1">
      <c r="A11" s="19"/>
      <c r="B11" s="20"/>
      <c r="C11" s="45"/>
      <c r="D11" s="45"/>
      <c r="E11" s="46"/>
      <c r="F11" s="274"/>
      <c r="G11" s="43"/>
      <c r="H11" s="112" t="s">
        <v>92</v>
      </c>
      <c r="I11" s="117"/>
      <c r="J11" s="116"/>
      <c r="K11" s="36"/>
      <c r="L11" s="18"/>
      <c r="M11" s="28">
        <v>5</v>
      </c>
      <c r="N11" s="29">
        <v>28440</v>
      </c>
      <c r="O11" s="37">
        <v>5</v>
      </c>
      <c r="P11" s="38" t="s">
        <v>0</v>
      </c>
      <c r="Q11" s="39">
        <v>32710</v>
      </c>
      <c r="R11" s="18"/>
      <c r="S11" s="18"/>
    </row>
    <row r="12" spans="1:19" ht="19.5" thickBot="1">
      <c r="A12" s="19"/>
      <c r="B12" s="33" t="s">
        <v>48</v>
      </c>
      <c r="C12" s="47" t="s">
        <v>45</v>
      </c>
      <c r="D12" s="47"/>
      <c r="E12" s="16"/>
      <c r="F12" s="22"/>
      <c r="G12" s="43"/>
      <c r="H12" s="112" t="s">
        <v>96</v>
      </c>
      <c r="I12" s="117"/>
      <c r="J12" s="116"/>
      <c r="K12" s="36"/>
      <c r="L12" s="18"/>
      <c r="M12" s="48">
        <v>6</v>
      </c>
      <c r="N12" s="49">
        <v>32580</v>
      </c>
      <c r="O12" s="37">
        <v>6</v>
      </c>
      <c r="P12" s="38" t="s">
        <v>0</v>
      </c>
      <c r="Q12" s="39">
        <v>37470</v>
      </c>
      <c r="R12" s="18"/>
      <c r="S12" s="18"/>
    </row>
    <row r="13" spans="1:19" ht="19.5" thickBot="1">
      <c r="A13" s="19"/>
      <c r="B13" s="20"/>
      <c r="C13" s="45"/>
      <c r="D13" s="45"/>
      <c r="E13" s="46"/>
      <c r="F13" s="22"/>
      <c r="G13" s="43"/>
      <c r="H13" s="112"/>
      <c r="I13" s="117"/>
      <c r="J13" s="116"/>
      <c r="K13" s="27"/>
      <c r="L13" s="18"/>
      <c r="M13" s="50"/>
      <c r="N13" s="19"/>
      <c r="O13" s="37">
        <v>1</v>
      </c>
      <c r="P13" s="38" t="s">
        <v>1</v>
      </c>
      <c r="Q13" s="39">
        <v>14840</v>
      </c>
      <c r="R13" s="18"/>
      <c r="S13" s="18"/>
    </row>
    <row r="14" spans="1:19" ht="19.5" thickBot="1">
      <c r="A14" s="19"/>
      <c r="B14" s="20"/>
      <c r="C14" s="45"/>
      <c r="D14" s="45"/>
      <c r="E14" s="35" t="s">
        <v>31</v>
      </c>
      <c r="F14" s="51"/>
      <c r="G14" s="22"/>
      <c r="H14" s="112"/>
      <c r="I14" s="117"/>
      <c r="J14" s="116"/>
      <c r="K14" s="27"/>
      <c r="L14" s="18"/>
      <c r="M14" s="256" t="s">
        <v>96</v>
      </c>
      <c r="N14" s="257"/>
      <c r="O14" s="37">
        <v>2</v>
      </c>
      <c r="P14" s="38" t="s">
        <v>1</v>
      </c>
      <c r="Q14" s="39">
        <v>20020</v>
      </c>
      <c r="R14" s="18"/>
      <c r="S14" s="18"/>
    </row>
    <row r="15" spans="1:19" ht="19.5" thickBot="1">
      <c r="A15" s="19"/>
      <c r="B15" s="33" t="s">
        <v>49</v>
      </c>
      <c r="C15" s="254" t="s">
        <v>44</v>
      </c>
      <c r="D15" s="254"/>
      <c r="E15" s="175"/>
      <c r="F15" s="22"/>
      <c r="G15" s="22"/>
      <c r="H15" s="112"/>
      <c r="I15" s="117"/>
      <c r="J15" s="116"/>
      <c r="K15" s="27"/>
      <c r="L15" s="18"/>
      <c r="M15" s="256" t="s">
        <v>97</v>
      </c>
      <c r="N15" s="257"/>
      <c r="O15" s="37">
        <v>3</v>
      </c>
      <c r="P15" s="38" t="s">
        <v>1</v>
      </c>
      <c r="Q15" s="39">
        <v>25200</v>
      </c>
      <c r="R15" s="18"/>
      <c r="S15" s="18"/>
    </row>
    <row r="16" spans="1:19" ht="19.5" thickBot="1">
      <c r="A16" s="19"/>
      <c r="B16" s="20"/>
      <c r="C16" s="22"/>
      <c r="D16" s="22"/>
      <c r="E16" s="22"/>
      <c r="F16" s="51"/>
      <c r="G16" s="52"/>
      <c r="H16" s="112"/>
      <c r="I16" s="118"/>
      <c r="J16" s="119"/>
      <c r="K16" s="53"/>
      <c r="L16" s="18"/>
      <c r="M16" s="54" t="s">
        <v>92</v>
      </c>
      <c r="N16" s="19"/>
      <c r="O16" s="37">
        <v>4</v>
      </c>
      <c r="P16" s="38" t="s">
        <v>1</v>
      </c>
      <c r="Q16" s="39">
        <v>30380</v>
      </c>
      <c r="R16" s="18"/>
      <c r="S16" s="18"/>
    </row>
    <row r="17" spans="1:19" ht="19.5" thickBot="1">
      <c r="A17" s="19"/>
      <c r="B17" s="55"/>
      <c r="C17" s="56"/>
      <c r="D17" s="56"/>
      <c r="E17" s="56"/>
      <c r="F17" s="56"/>
      <c r="G17" s="56"/>
      <c r="H17" s="57"/>
      <c r="I17" s="57"/>
      <c r="J17" s="58"/>
      <c r="K17" s="59"/>
      <c r="L17" s="18"/>
      <c r="M17" s="54" t="s">
        <v>95</v>
      </c>
      <c r="N17" s="19"/>
      <c r="O17" s="37">
        <v>5</v>
      </c>
      <c r="P17" s="38" t="s">
        <v>1</v>
      </c>
      <c r="Q17" s="39">
        <v>35560</v>
      </c>
      <c r="R17" s="18"/>
      <c r="S17" s="18"/>
    </row>
    <row r="18" spans="1:19" ht="20.25" thickBot="1" thickTop="1">
      <c r="A18" s="19"/>
      <c r="B18" s="20"/>
      <c r="C18" s="275" t="s">
        <v>38</v>
      </c>
      <c r="D18" s="276"/>
      <c r="E18" s="277"/>
      <c r="F18" s="22"/>
      <c r="G18" s="22"/>
      <c r="H18" s="60" t="s">
        <v>10</v>
      </c>
      <c r="I18" s="61">
        <f>SUM(I9:I16)</f>
        <v>0</v>
      </c>
      <c r="J18" s="62"/>
      <c r="K18" s="63"/>
      <c r="L18" s="18"/>
      <c r="M18" s="54"/>
      <c r="N18" s="19"/>
      <c r="O18" s="64">
        <v>6</v>
      </c>
      <c r="P18" s="65" t="s">
        <v>1</v>
      </c>
      <c r="Q18" s="66">
        <v>40740</v>
      </c>
      <c r="R18" s="18"/>
      <c r="S18" s="18"/>
    </row>
    <row r="19" spans="1:19" ht="19.5" customHeight="1" thickBot="1">
      <c r="A19" s="19"/>
      <c r="B19" s="20"/>
      <c r="C19" s="278"/>
      <c r="D19" s="278"/>
      <c r="E19" s="278"/>
      <c r="F19" s="279"/>
      <c r="G19" s="22"/>
      <c r="H19" s="45"/>
      <c r="I19" s="46"/>
      <c r="J19" s="62"/>
      <c r="K19" s="63"/>
      <c r="L19" s="18"/>
      <c r="M19" s="18"/>
      <c r="N19" s="18"/>
      <c r="O19" s="18"/>
      <c r="P19" s="18"/>
      <c r="Q19" s="18"/>
      <c r="R19" s="18"/>
      <c r="S19" s="18"/>
    </row>
    <row r="20" spans="1:19" ht="19.5" customHeight="1" thickBot="1">
      <c r="A20" s="19"/>
      <c r="B20" s="20"/>
      <c r="C20" s="254" t="s">
        <v>51</v>
      </c>
      <c r="D20" s="254"/>
      <c r="E20" s="67">
        <f>IF(E12="",0,IF(E22&lt;=0,0,E22/12))</f>
        <v>0</v>
      </c>
      <c r="F20" s="279"/>
      <c r="G20" s="22"/>
      <c r="H20" s="68" t="s">
        <v>40</v>
      </c>
      <c r="I20" s="69">
        <f>IF(I18=0,"",I9/$I$18*J9+I10/I18*J10+I11/I18*J11+I12/I18*J12+I13/I18*J13+I14/I18*J14+I15/I18*J15+I16/I18*J16)</f>
      </c>
      <c r="J20" s="22"/>
      <c r="K20" s="27"/>
      <c r="L20" s="18"/>
      <c r="M20" s="18"/>
      <c r="N20" s="18"/>
      <c r="O20" s="18"/>
      <c r="P20" s="18"/>
      <c r="Q20" s="18"/>
      <c r="R20" s="18"/>
      <c r="S20" s="18"/>
    </row>
    <row r="21" spans="1:19" ht="19.5" customHeight="1" hidden="1" thickBot="1">
      <c r="A21" s="19"/>
      <c r="B21" s="20"/>
      <c r="C21" s="70" t="s">
        <v>8</v>
      </c>
      <c r="D21" s="71"/>
      <c r="E21" s="72" t="e">
        <f>IF(E8="No",IF(E10="Alaska",VLOOKUP(E12,O13:Q17,3),VLOOKUP(E12,O7:Q12,3)),VLOOKUP(E12,M7:N12,2))</f>
        <v>#N/A</v>
      </c>
      <c r="F21" s="279"/>
      <c r="G21" s="22"/>
      <c r="H21" s="22"/>
      <c r="I21" s="22"/>
      <c r="J21" s="22"/>
      <c r="K21" s="27"/>
      <c r="L21" s="18"/>
      <c r="M21" s="18"/>
      <c r="N21" s="18"/>
      <c r="O21" s="18"/>
      <c r="P21" s="18"/>
      <c r="Q21" s="18"/>
      <c r="R21" s="18"/>
      <c r="S21" s="18"/>
    </row>
    <row r="22" spans="1:19" ht="19.5" customHeight="1" hidden="1" thickBot="1">
      <c r="A22" s="19"/>
      <c r="B22" s="20"/>
      <c r="C22" s="272" t="s">
        <v>39</v>
      </c>
      <c r="D22" s="280"/>
      <c r="E22" s="73" t="e">
        <f>0.15*($E$15-1.5*$E$21)</f>
        <v>#N/A</v>
      </c>
      <c r="F22" s="279"/>
      <c r="G22" s="22"/>
      <c r="H22" s="22"/>
      <c r="I22" s="22"/>
      <c r="J22" s="22"/>
      <c r="K22" s="27"/>
      <c r="L22" s="18"/>
      <c r="M22" s="18"/>
      <c r="N22" s="18"/>
      <c r="O22" s="18"/>
      <c r="P22" s="18"/>
      <c r="Q22" s="18"/>
      <c r="R22" s="18"/>
      <c r="S22" s="18"/>
    </row>
    <row r="23" spans="1:19" ht="19.5" customHeight="1" thickBot="1">
      <c r="A23" s="19"/>
      <c r="B23" s="20"/>
      <c r="C23" s="26"/>
      <c r="D23" s="26"/>
      <c r="E23" s="26"/>
      <c r="F23" s="279"/>
      <c r="G23" s="22"/>
      <c r="H23" s="22"/>
      <c r="I23" s="22"/>
      <c r="J23" s="22"/>
      <c r="K23" s="27"/>
      <c r="L23" s="18"/>
      <c r="M23" s="18"/>
      <c r="N23" s="18"/>
      <c r="O23" s="18"/>
      <c r="P23" s="18"/>
      <c r="Q23" s="18"/>
      <c r="R23" s="18"/>
      <c r="S23" s="18"/>
    </row>
    <row r="24" spans="1:19" ht="19.5" customHeight="1" thickBot="1">
      <c r="A24" s="19"/>
      <c r="B24" s="20"/>
      <c r="C24" s="269" t="s">
        <v>89</v>
      </c>
      <c r="D24" s="269"/>
      <c r="E24" s="74">
        <f>IF(I18=0,0,-PMT(I20/12,120,I18,0))</f>
        <v>0</v>
      </c>
      <c r="F24" s="22"/>
      <c r="G24" s="22"/>
      <c r="H24" s="22"/>
      <c r="I24" s="22"/>
      <c r="J24" s="75"/>
      <c r="K24" s="76"/>
      <c r="L24" s="18"/>
      <c r="M24" s="18"/>
      <c r="N24" s="18"/>
      <c r="O24" s="18"/>
      <c r="P24" s="18"/>
      <c r="Q24" s="18"/>
      <c r="R24" s="18"/>
      <c r="S24" s="18"/>
    </row>
    <row r="25" spans="1:30" ht="15.75" thickBot="1">
      <c r="A25" s="19"/>
      <c r="B25" s="20"/>
      <c r="C25" s="22"/>
      <c r="D25" s="22"/>
      <c r="E25" s="22"/>
      <c r="F25" s="22"/>
      <c r="G25" s="22"/>
      <c r="H25" s="22"/>
      <c r="I25" s="22"/>
      <c r="J25" s="22"/>
      <c r="K25" s="27"/>
      <c r="L25" s="18"/>
      <c r="M25" s="18"/>
      <c r="N25" s="18"/>
      <c r="O25" s="18"/>
      <c r="P25" s="18"/>
      <c r="Q25" s="18"/>
      <c r="R25" s="18"/>
      <c r="S25" s="18"/>
      <c r="T25" s="13"/>
      <c r="U25" s="4"/>
      <c r="V25" s="4"/>
      <c r="W25" s="4"/>
      <c r="X25" s="4"/>
      <c r="Y25" s="4"/>
      <c r="Z25" s="4"/>
      <c r="AA25" s="4"/>
      <c r="AB25" s="4"/>
      <c r="AC25" s="4"/>
      <c r="AD25" s="4"/>
    </row>
    <row r="26" spans="1:19" ht="15.75" thickBot="1">
      <c r="A26" s="19"/>
      <c r="B26" s="20"/>
      <c r="C26" s="22"/>
      <c r="D26" s="22"/>
      <c r="E26" s="22"/>
      <c r="F26" s="22"/>
      <c r="G26" s="22"/>
      <c r="H26" s="77" t="s">
        <v>92</v>
      </c>
      <c r="I26" s="78" t="e">
        <f>SUMIF($H$9:$H$16,$M$16,$I$9:$I$16)/$I$18</f>
        <v>#DIV/0!</v>
      </c>
      <c r="J26" s="22"/>
      <c r="K26" s="27"/>
      <c r="L26" s="18"/>
      <c r="M26" s="18"/>
      <c r="N26" s="18"/>
      <c r="O26" s="18"/>
      <c r="P26" s="18"/>
      <c r="Q26" s="18"/>
      <c r="R26" s="18"/>
      <c r="S26" s="18"/>
    </row>
    <row r="27" spans="1:19" ht="18.75" customHeight="1" thickBot="1">
      <c r="A27" s="19"/>
      <c r="B27" s="20"/>
      <c r="C27" s="22"/>
      <c r="D27" s="258">
        <f>IF(E12="","",IF(G41=E24,"Your payment under the income-based plan exceeds the payment required under the standard repayment plan. Paying under the standard plan would result in a zero balance on your existing loans at the end of 120 months.",IF(G41&gt;F41,"Under IBR, your required monthly payment would be less than the required payment under the standard plan but greater than the amount of interest accruing on your loan each month.","Under IBR, your required monthly payment would be less than the required payment under the standard plan and less than the amount of interest accruing on your loans each month.")))</f>
      </c>
      <c r="E27" s="259"/>
      <c r="F27" s="260"/>
      <c r="G27" s="79"/>
      <c r="H27" s="79" t="s">
        <v>93</v>
      </c>
      <c r="I27" s="78" t="e">
        <f>SUMIF($H$9:$H$16,$M$15,$I$9:$I$16)/$I$18</f>
        <v>#DIV/0!</v>
      </c>
      <c r="J27" s="79"/>
      <c r="K27" s="80"/>
      <c r="L27" s="18"/>
      <c r="M27" s="18"/>
      <c r="N27" s="18"/>
      <c r="O27" s="18"/>
      <c r="P27" s="18"/>
      <c r="Q27" s="18"/>
      <c r="R27" s="18"/>
      <c r="S27" s="18"/>
    </row>
    <row r="28" spans="1:19" ht="15.75" thickBot="1">
      <c r="A28" s="19"/>
      <c r="B28" s="20"/>
      <c r="C28" s="22"/>
      <c r="D28" s="261"/>
      <c r="E28" s="262"/>
      <c r="F28" s="263"/>
      <c r="G28" s="22"/>
      <c r="H28" s="81" t="s">
        <v>94</v>
      </c>
      <c r="I28" s="78" t="e">
        <f>SUMIF($H$9:$H$16,$M$14,$I$9:$I$16)/$I$18</f>
        <v>#DIV/0!</v>
      </c>
      <c r="J28" s="22"/>
      <c r="K28" s="27"/>
      <c r="L28" s="18"/>
      <c r="M28" s="18"/>
      <c r="N28" s="18"/>
      <c r="O28" s="18"/>
      <c r="P28" s="18"/>
      <c r="Q28" s="18"/>
      <c r="R28" s="18"/>
      <c r="S28" s="18"/>
    </row>
    <row r="29" spans="1:19" ht="15" customHeight="1">
      <c r="A29" s="19"/>
      <c r="B29" s="267" t="s">
        <v>36</v>
      </c>
      <c r="C29" s="268"/>
      <c r="D29" s="261"/>
      <c r="E29" s="262"/>
      <c r="F29" s="263"/>
      <c r="G29" s="22"/>
      <c r="H29" s="22" t="s">
        <v>95</v>
      </c>
      <c r="I29" s="78" t="e">
        <f>SUMIF($H$9:$H$16,$M$17,$I$9:$I$16)/$I$18</f>
        <v>#DIV/0!</v>
      </c>
      <c r="J29" s="22"/>
      <c r="K29" s="27"/>
      <c r="L29" s="18"/>
      <c r="M29" s="18"/>
      <c r="N29" s="18"/>
      <c r="O29" s="18"/>
      <c r="P29" s="18"/>
      <c r="Q29" s="18"/>
      <c r="R29" s="18"/>
      <c r="S29" s="18"/>
    </row>
    <row r="30" spans="1:30" ht="15" customHeight="1">
      <c r="A30" s="19"/>
      <c r="B30" s="267"/>
      <c r="C30" s="268"/>
      <c r="D30" s="261"/>
      <c r="E30" s="262"/>
      <c r="F30" s="263"/>
      <c r="G30" s="22"/>
      <c r="H30" s="22"/>
      <c r="I30" s="22"/>
      <c r="J30" s="22"/>
      <c r="K30" s="27"/>
      <c r="L30" s="18"/>
      <c r="M30" s="18"/>
      <c r="N30" s="18"/>
      <c r="O30" s="18"/>
      <c r="P30" s="18"/>
      <c r="Q30" s="18"/>
      <c r="R30" s="18"/>
      <c r="S30" s="18"/>
      <c r="U30" s="2"/>
      <c r="W30" s="2"/>
      <c r="X30" s="2"/>
      <c r="Y30" s="2"/>
      <c r="Z30" s="2"/>
      <c r="AA30" s="2"/>
      <c r="AB30" s="2"/>
      <c r="AC30" s="2"/>
      <c r="AD30" s="2"/>
    </row>
    <row r="31" spans="1:30" ht="15">
      <c r="A31" s="19"/>
      <c r="B31" s="20"/>
      <c r="C31" s="22"/>
      <c r="D31" s="261"/>
      <c r="E31" s="262"/>
      <c r="F31" s="263"/>
      <c r="G31" s="22"/>
      <c r="H31" s="22"/>
      <c r="I31" s="22"/>
      <c r="J31" s="22"/>
      <c r="K31" s="27"/>
      <c r="L31" s="18"/>
      <c r="M31" s="18"/>
      <c r="N31" s="18"/>
      <c r="O31" s="18"/>
      <c r="P31" s="18"/>
      <c r="Q31" s="18"/>
      <c r="R31" s="18"/>
      <c r="S31" s="18"/>
      <c r="U31" s="7"/>
      <c r="W31" s="7"/>
      <c r="X31" s="7"/>
      <c r="Y31" s="7"/>
      <c r="Z31" s="7"/>
      <c r="AA31" s="7"/>
      <c r="AB31" s="7"/>
      <c r="AC31" s="7"/>
      <c r="AD31" s="7"/>
    </row>
    <row r="32" spans="1:30" ht="15">
      <c r="A32" s="19"/>
      <c r="B32" s="20"/>
      <c r="C32" s="22"/>
      <c r="D32" s="261"/>
      <c r="E32" s="262"/>
      <c r="F32" s="263"/>
      <c r="G32" s="22"/>
      <c r="H32" s="22"/>
      <c r="I32" s="22"/>
      <c r="J32" s="22"/>
      <c r="K32" s="27"/>
      <c r="L32" s="18"/>
      <c r="M32" s="18"/>
      <c r="N32" s="18"/>
      <c r="O32" s="18"/>
      <c r="P32" s="18"/>
      <c r="Q32" s="18"/>
      <c r="R32" s="18"/>
      <c r="S32" s="18"/>
      <c r="U32" s="7"/>
      <c r="W32" s="7"/>
      <c r="X32" s="7"/>
      <c r="Y32" s="7"/>
      <c r="Z32" s="7"/>
      <c r="AA32" s="7"/>
      <c r="AB32" s="7"/>
      <c r="AC32" s="7"/>
      <c r="AD32" s="7"/>
    </row>
    <row r="33" spans="1:30" ht="15.75" thickBot="1">
      <c r="A33" s="19"/>
      <c r="B33" s="20"/>
      <c r="C33" s="22"/>
      <c r="D33" s="264"/>
      <c r="E33" s="265"/>
      <c r="F33" s="266"/>
      <c r="G33" s="22"/>
      <c r="H33" s="22"/>
      <c r="I33" s="22"/>
      <c r="J33" s="22"/>
      <c r="K33" s="27"/>
      <c r="L33" s="18"/>
      <c r="M33" s="18"/>
      <c r="N33" s="18"/>
      <c r="O33" s="18"/>
      <c r="P33" s="18"/>
      <c r="Q33" s="18"/>
      <c r="R33" s="18"/>
      <c r="S33" s="18"/>
      <c r="U33" s="7"/>
      <c r="W33" s="7"/>
      <c r="X33" s="7"/>
      <c r="Y33" s="7"/>
      <c r="Z33" s="7"/>
      <c r="AA33" s="7"/>
      <c r="AB33" s="7"/>
      <c r="AC33" s="7"/>
      <c r="AD33" s="7"/>
    </row>
    <row r="34" spans="1:30" s="6" customFormat="1" ht="15.75" customHeight="1">
      <c r="A34" s="19"/>
      <c r="B34" s="20"/>
      <c r="C34" s="83"/>
      <c r="D34" s="270">
        <f>IF(E12="","",IF(E20=0,"NOTE: At the current income level, the REQUIRED MONTHLY PAYMENT IS ZERO."," "))</f>
      </c>
      <c r="E34" s="270"/>
      <c r="F34" s="270"/>
      <c r="G34" s="22"/>
      <c r="H34" s="22"/>
      <c r="I34" s="22"/>
      <c r="J34" s="22"/>
      <c r="K34" s="27"/>
      <c r="L34" s="18"/>
      <c r="M34" s="84"/>
      <c r="N34" s="84"/>
      <c r="O34" s="84"/>
      <c r="P34" s="84"/>
      <c r="Q34" s="84"/>
      <c r="R34" s="18"/>
      <c r="S34" s="18"/>
      <c r="T34" s="1"/>
      <c r="U34" s="12"/>
      <c r="W34" s="12"/>
      <c r="X34" s="12"/>
      <c r="Y34" s="12"/>
      <c r="Z34" s="12"/>
      <c r="AA34" s="12"/>
      <c r="AB34" s="12"/>
      <c r="AC34" s="12"/>
      <c r="AD34" s="12"/>
    </row>
    <row r="35" spans="1:30" s="6" customFormat="1" ht="15.75" customHeight="1" thickBot="1">
      <c r="A35" s="19"/>
      <c r="B35" s="85"/>
      <c r="C35" s="86"/>
      <c r="D35" s="271"/>
      <c r="E35" s="271"/>
      <c r="F35" s="271"/>
      <c r="G35" s="86"/>
      <c r="H35" s="86"/>
      <c r="I35" s="86"/>
      <c r="J35" s="86"/>
      <c r="K35" s="87"/>
      <c r="L35" s="18"/>
      <c r="M35" s="84"/>
      <c r="N35" s="84"/>
      <c r="O35" s="84"/>
      <c r="P35" s="84"/>
      <c r="Q35" s="84"/>
      <c r="R35" s="18"/>
      <c r="S35" s="18"/>
      <c r="T35" s="1"/>
      <c r="U35" s="12"/>
      <c r="W35" s="12"/>
      <c r="X35" s="12"/>
      <c r="Y35" s="12"/>
      <c r="Z35" s="12"/>
      <c r="AA35" s="12"/>
      <c r="AB35" s="12"/>
      <c r="AC35" s="12"/>
      <c r="AD35" s="12"/>
    </row>
    <row r="36" spans="1:19" ht="15" hidden="1">
      <c r="A36" s="19"/>
      <c r="B36" s="18"/>
      <c r="C36" s="18" t="s">
        <v>25</v>
      </c>
      <c r="D36" s="88" t="s">
        <v>1</v>
      </c>
      <c r="E36" s="88"/>
      <c r="F36" s="88"/>
      <c r="G36" s="88"/>
      <c r="H36" s="88"/>
      <c r="I36" s="88"/>
      <c r="J36" s="88"/>
      <c r="K36" s="88"/>
      <c r="L36" s="18"/>
      <c r="M36" s="88"/>
      <c r="N36" s="88"/>
      <c r="O36" s="88"/>
      <c r="P36" s="88"/>
      <c r="Q36" s="88"/>
      <c r="R36" s="89"/>
      <c r="S36" s="18"/>
    </row>
    <row r="37" spans="1:19" ht="15" hidden="1">
      <c r="A37" s="19"/>
      <c r="B37" s="18"/>
      <c r="C37" s="18" t="s">
        <v>26</v>
      </c>
      <c r="D37" s="88" t="s">
        <v>0</v>
      </c>
      <c r="E37" s="88"/>
      <c r="F37" s="88"/>
      <c r="G37" s="88"/>
      <c r="H37" s="88"/>
      <c r="I37" s="88"/>
      <c r="J37" s="88"/>
      <c r="K37" s="88"/>
      <c r="L37" s="18"/>
      <c r="M37" s="88"/>
      <c r="N37" s="88"/>
      <c r="O37" s="88"/>
      <c r="P37" s="88"/>
      <c r="Q37" s="88"/>
      <c r="R37" s="18"/>
      <c r="S37" s="18"/>
    </row>
    <row r="38" spans="1:19" ht="12.75" customHeight="1" thickBot="1">
      <c r="A38" s="19"/>
      <c r="B38" s="18"/>
      <c r="C38" s="18"/>
      <c r="D38" s="18"/>
      <c r="E38" s="18"/>
      <c r="F38" s="18"/>
      <c r="G38" s="18"/>
      <c r="H38" s="18"/>
      <c r="I38" s="18"/>
      <c r="J38" s="18"/>
      <c r="K38" s="88"/>
      <c r="L38" s="18"/>
      <c r="M38" s="88"/>
      <c r="N38" s="88"/>
      <c r="O38" s="88"/>
      <c r="P38" s="88"/>
      <c r="Q38" s="88"/>
      <c r="R38" s="90"/>
      <c r="S38" s="18"/>
    </row>
    <row r="39" spans="1:19" ht="22.5" customHeight="1" thickBot="1">
      <c r="A39" s="19"/>
      <c r="B39" s="18"/>
      <c r="C39" s="281" t="s">
        <v>98</v>
      </c>
      <c r="D39" s="282"/>
      <c r="E39" s="282"/>
      <c r="F39" s="282"/>
      <c r="G39" s="282"/>
      <c r="H39" s="282"/>
      <c r="I39" s="282"/>
      <c r="J39" s="283"/>
      <c r="K39" s="91"/>
      <c r="L39" s="18"/>
      <c r="M39" s="88"/>
      <c r="N39" s="88"/>
      <c r="O39" s="88"/>
      <c r="P39" s="88"/>
      <c r="Q39" s="88"/>
      <c r="R39" s="90"/>
      <c r="S39" s="18"/>
    </row>
    <row r="40" spans="1:19" ht="56.25">
      <c r="A40" s="19"/>
      <c r="B40" s="18"/>
      <c r="C40" s="92" t="s">
        <v>30</v>
      </c>
      <c r="D40" s="93" t="s">
        <v>3</v>
      </c>
      <c r="E40" s="94" t="s">
        <v>50</v>
      </c>
      <c r="F40" s="95" t="s">
        <v>5</v>
      </c>
      <c r="G40" s="195" t="s">
        <v>6</v>
      </c>
      <c r="H40" s="195" t="s">
        <v>41</v>
      </c>
      <c r="I40" s="97" t="s">
        <v>79</v>
      </c>
      <c r="J40" s="170" t="s">
        <v>82</v>
      </c>
      <c r="K40" s="19"/>
      <c r="L40" s="98"/>
      <c r="M40" s="88"/>
      <c r="N40" s="88"/>
      <c r="O40" s="88"/>
      <c r="P40" s="88"/>
      <c r="Q40" s="88"/>
      <c r="R40" s="18"/>
      <c r="S40" s="18"/>
    </row>
    <row r="41" spans="1:19" ht="18.75">
      <c r="A41" s="19"/>
      <c r="B41" s="18"/>
      <c r="C41" s="99" t="s">
        <v>11</v>
      </c>
      <c r="D41" s="100">
        <f>E15</f>
        <v>0</v>
      </c>
      <c r="E41" s="101">
        <f>IF(I18=0,0,$I$18)</f>
        <v>0</v>
      </c>
      <c r="F41" s="101">
        <f>IF($I$18=0,0,$I$20/360*E41*30)</f>
        <v>0</v>
      </c>
      <c r="G41" s="102">
        <f aca="true" t="shared" si="0" ref="G41:G52">IF($E$20&gt;$E$24,$E$24,$E$20)</f>
        <v>0</v>
      </c>
      <c r="H41" s="102">
        <f>IF(F41&gt;=G41,0,G41-F41)</f>
        <v>0</v>
      </c>
      <c r="I41" s="101">
        <f>IF($I$18=0,0,E41-H41)</f>
        <v>0</v>
      </c>
      <c r="J41" s="169">
        <f>IF(F41&gt;G41,F41-G41,0)</f>
        <v>0</v>
      </c>
      <c r="K41" s="19"/>
      <c r="L41" s="18"/>
      <c r="M41" s="103"/>
      <c r="N41" s="88"/>
      <c r="O41" s="104"/>
      <c r="P41" s="88"/>
      <c r="Q41" s="88"/>
      <c r="R41" s="18"/>
      <c r="S41" s="18"/>
    </row>
    <row r="42" spans="1:19" ht="18.75">
      <c r="A42" s="19"/>
      <c r="B42" s="18"/>
      <c r="C42" s="99" t="s">
        <v>12</v>
      </c>
      <c r="D42" s="100">
        <f>D41</f>
        <v>0</v>
      </c>
      <c r="E42" s="101">
        <f>I41</f>
        <v>0</v>
      </c>
      <c r="F42" s="101">
        <f aca="true" t="shared" si="1" ref="F42:F52">IF($I$18=0,0,$I$20/360*E42*30)</f>
        <v>0</v>
      </c>
      <c r="G42" s="102">
        <f t="shared" si="0"/>
        <v>0</v>
      </c>
      <c r="H42" s="102">
        <f aca="true" t="shared" si="2" ref="H42:H52">IF(F42&gt;=G42,0,G42-F42)</f>
        <v>0</v>
      </c>
      <c r="I42" s="101">
        <f aca="true" t="shared" si="3" ref="I42:I52">IF($I$18=0,0,E42-H42)</f>
        <v>0</v>
      </c>
      <c r="J42" s="169">
        <f>IF(J41=0,0,F42-G42+J41)</f>
        <v>0</v>
      </c>
      <c r="K42" s="19"/>
      <c r="L42" s="18"/>
      <c r="M42" s="88"/>
      <c r="N42" s="88"/>
      <c r="O42" s="104"/>
      <c r="P42" s="88"/>
      <c r="Q42" s="88"/>
      <c r="R42" s="18"/>
      <c r="S42" s="18"/>
    </row>
    <row r="43" spans="1:19" ht="18.75">
      <c r="A43" s="19"/>
      <c r="B43" s="18"/>
      <c r="C43" s="99" t="s">
        <v>13</v>
      </c>
      <c r="D43" s="100">
        <f aca="true" t="shared" si="4" ref="D43:D52">D42</f>
        <v>0</v>
      </c>
      <c r="E43" s="101">
        <f aca="true" t="shared" si="5" ref="E43:E52">I42</f>
        <v>0</v>
      </c>
      <c r="F43" s="101">
        <f t="shared" si="1"/>
        <v>0</v>
      </c>
      <c r="G43" s="102">
        <f t="shared" si="0"/>
        <v>0</v>
      </c>
      <c r="H43" s="102">
        <f t="shared" si="2"/>
        <v>0</v>
      </c>
      <c r="I43" s="101">
        <f t="shared" si="3"/>
        <v>0</v>
      </c>
      <c r="J43" s="169">
        <f aca="true" t="shared" si="6" ref="J43:J52">IF(J42=0,0,F43-G43+J42)</f>
        <v>0</v>
      </c>
      <c r="K43" s="19"/>
      <c r="L43" s="18"/>
      <c r="M43" s="88"/>
      <c r="N43" s="88"/>
      <c r="O43" s="104"/>
      <c r="P43" s="88"/>
      <c r="Q43" s="88"/>
      <c r="R43" s="18"/>
      <c r="S43" s="18"/>
    </row>
    <row r="44" spans="1:19" ht="18.75">
      <c r="A44" s="19"/>
      <c r="B44" s="18"/>
      <c r="C44" s="99" t="s">
        <v>14</v>
      </c>
      <c r="D44" s="100">
        <f t="shared" si="4"/>
        <v>0</v>
      </c>
      <c r="E44" s="101">
        <f t="shared" si="5"/>
        <v>0</v>
      </c>
      <c r="F44" s="101">
        <f t="shared" si="1"/>
        <v>0</v>
      </c>
      <c r="G44" s="102">
        <f t="shared" si="0"/>
        <v>0</v>
      </c>
      <c r="H44" s="102">
        <f t="shared" si="2"/>
        <v>0</v>
      </c>
      <c r="I44" s="101">
        <f t="shared" si="3"/>
        <v>0</v>
      </c>
      <c r="J44" s="169">
        <f t="shared" si="6"/>
        <v>0</v>
      </c>
      <c r="K44" s="19"/>
      <c r="L44" s="18"/>
      <c r="M44" s="88"/>
      <c r="N44" s="88"/>
      <c r="O44" s="104"/>
      <c r="P44" s="88"/>
      <c r="Q44" s="88"/>
      <c r="R44" s="18"/>
      <c r="S44" s="18"/>
    </row>
    <row r="45" spans="1:19" ht="18.75">
      <c r="A45" s="19"/>
      <c r="B45" s="18"/>
      <c r="C45" s="99" t="s">
        <v>15</v>
      </c>
      <c r="D45" s="100">
        <f t="shared" si="4"/>
        <v>0</v>
      </c>
      <c r="E45" s="101">
        <f t="shared" si="5"/>
        <v>0</v>
      </c>
      <c r="F45" s="101">
        <f t="shared" si="1"/>
        <v>0</v>
      </c>
      <c r="G45" s="102">
        <f t="shared" si="0"/>
        <v>0</v>
      </c>
      <c r="H45" s="102">
        <f t="shared" si="2"/>
        <v>0</v>
      </c>
      <c r="I45" s="101">
        <f t="shared" si="3"/>
        <v>0</v>
      </c>
      <c r="J45" s="169">
        <f t="shared" si="6"/>
        <v>0</v>
      </c>
      <c r="K45" s="19"/>
      <c r="L45" s="18"/>
      <c r="M45" s="88"/>
      <c r="N45" s="88"/>
      <c r="O45" s="104"/>
      <c r="P45" s="88"/>
      <c r="Q45" s="88"/>
      <c r="R45" s="18"/>
      <c r="S45" s="18"/>
    </row>
    <row r="46" spans="1:19" ht="18.75">
      <c r="A46" s="19"/>
      <c r="B46" s="18"/>
      <c r="C46" s="99" t="s">
        <v>16</v>
      </c>
      <c r="D46" s="100">
        <f t="shared" si="4"/>
        <v>0</v>
      </c>
      <c r="E46" s="101">
        <f t="shared" si="5"/>
        <v>0</v>
      </c>
      <c r="F46" s="101">
        <f t="shared" si="1"/>
        <v>0</v>
      </c>
      <c r="G46" s="102">
        <f t="shared" si="0"/>
        <v>0</v>
      </c>
      <c r="H46" s="102">
        <f t="shared" si="2"/>
        <v>0</v>
      </c>
      <c r="I46" s="101">
        <f t="shared" si="3"/>
        <v>0</v>
      </c>
      <c r="J46" s="169">
        <f t="shared" si="6"/>
        <v>0</v>
      </c>
      <c r="K46" s="19"/>
      <c r="L46" s="18"/>
      <c r="M46" s="88"/>
      <c r="N46" s="88"/>
      <c r="O46" s="104"/>
      <c r="P46" s="88"/>
      <c r="Q46" s="88"/>
      <c r="R46" s="18"/>
      <c r="S46" s="18"/>
    </row>
    <row r="47" spans="1:19" ht="18.75">
      <c r="A47" s="19"/>
      <c r="B47" s="18"/>
      <c r="C47" s="99" t="s">
        <v>17</v>
      </c>
      <c r="D47" s="100">
        <f t="shared" si="4"/>
        <v>0</v>
      </c>
      <c r="E47" s="101">
        <f t="shared" si="5"/>
        <v>0</v>
      </c>
      <c r="F47" s="101">
        <f t="shared" si="1"/>
        <v>0</v>
      </c>
      <c r="G47" s="102">
        <f t="shared" si="0"/>
        <v>0</v>
      </c>
      <c r="H47" s="102">
        <f t="shared" si="2"/>
        <v>0</v>
      </c>
      <c r="I47" s="101">
        <f t="shared" si="3"/>
        <v>0</v>
      </c>
      <c r="J47" s="169">
        <f t="shared" si="6"/>
        <v>0</v>
      </c>
      <c r="K47" s="19"/>
      <c r="L47" s="18"/>
      <c r="M47" s="88"/>
      <c r="N47" s="88"/>
      <c r="O47" s="105"/>
      <c r="P47" s="88"/>
      <c r="Q47" s="88"/>
      <c r="R47" s="18"/>
      <c r="S47" s="18"/>
    </row>
    <row r="48" spans="1:19" ht="18.75">
      <c r="A48" s="19"/>
      <c r="B48" s="18"/>
      <c r="C48" s="99" t="s">
        <v>18</v>
      </c>
      <c r="D48" s="100">
        <f t="shared" si="4"/>
        <v>0</v>
      </c>
      <c r="E48" s="101">
        <f t="shared" si="5"/>
        <v>0</v>
      </c>
      <c r="F48" s="101">
        <f t="shared" si="1"/>
        <v>0</v>
      </c>
      <c r="G48" s="102">
        <f t="shared" si="0"/>
        <v>0</v>
      </c>
      <c r="H48" s="102">
        <f t="shared" si="2"/>
        <v>0</v>
      </c>
      <c r="I48" s="101">
        <f t="shared" si="3"/>
        <v>0</v>
      </c>
      <c r="J48" s="169">
        <f t="shared" si="6"/>
        <v>0</v>
      </c>
      <c r="K48" s="19"/>
      <c r="L48" s="18"/>
      <c r="M48" s="88"/>
      <c r="N48" s="88"/>
      <c r="O48" s="105"/>
      <c r="P48" s="88"/>
      <c r="Q48" s="88"/>
      <c r="R48" s="18"/>
      <c r="S48" s="18"/>
    </row>
    <row r="49" spans="1:19" ht="18.75">
      <c r="A49" s="19"/>
      <c r="B49" s="18"/>
      <c r="C49" s="99" t="s">
        <v>19</v>
      </c>
      <c r="D49" s="100">
        <f t="shared" si="4"/>
        <v>0</v>
      </c>
      <c r="E49" s="101">
        <f t="shared" si="5"/>
        <v>0</v>
      </c>
      <c r="F49" s="101">
        <f t="shared" si="1"/>
        <v>0</v>
      </c>
      <c r="G49" s="102">
        <f t="shared" si="0"/>
        <v>0</v>
      </c>
      <c r="H49" s="102">
        <f t="shared" si="2"/>
        <v>0</v>
      </c>
      <c r="I49" s="101">
        <f t="shared" si="3"/>
        <v>0</v>
      </c>
      <c r="J49" s="169">
        <f t="shared" si="6"/>
        <v>0</v>
      </c>
      <c r="K49" s="19"/>
      <c r="L49" s="18"/>
      <c r="M49" s="88"/>
      <c r="N49" s="88"/>
      <c r="O49" s="105"/>
      <c r="P49" s="88"/>
      <c r="Q49" s="88"/>
      <c r="R49" s="18"/>
      <c r="S49" s="18"/>
    </row>
    <row r="50" spans="1:19" ht="18.75">
      <c r="A50" s="19"/>
      <c r="B50" s="18"/>
      <c r="C50" s="99" t="s">
        <v>20</v>
      </c>
      <c r="D50" s="100">
        <f t="shared" si="4"/>
        <v>0</v>
      </c>
      <c r="E50" s="101">
        <f t="shared" si="5"/>
        <v>0</v>
      </c>
      <c r="F50" s="101">
        <f t="shared" si="1"/>
        <v>0</v>
      </c>
      <c r="G50" s="102">
        <f t="shared" si="0"/>
        <v>0</v>
      </c>
      <c r="H50" s="102">
        <f t="shared" si="2"/>
        <v>0</v>
      </c>
      <c r="I50" s="101">
        <f t="shared" si="3"/>
        <v>0</v>
      </c>
      <c r="J50" s="169">
        <f t="shared" si="6"/>
        <v>0</v>
      </c>
      <c r="K50" s="19"/>
      <c r="L50" s="18"/>
      <c r="M50" s="88"/>
      <c r="N50" s="88"/>
      <c r="O50" s="105"/>
      <c r="P50" s="88"/>
      <c r="Q50" s="88"/>
      <c r="R50" s="18"/>
      <c r="S50" s="18"/>
    </row>
    <row r="51" spans="1:19" ht="18.75">
      <c r="A51" s="19"/>
      <c r="B51" s="18"/>
      <c r="C51" s="99" t="s">
        <v>21</v>
      </c>
      <c r="D51" s="100">
        <f t="shared" si="4"/>
        <v>0</v>
      </c>
      <c r="E51" s="101">
        <f t="shared" si="5"/>
        <v>0</v>
      </c>
      <c r="F51" s="101">
        <f t="shared" si="1"/>
        <v>0</v>
      </c>
      <c r="G51" s="102">
        <f t="shared" si="0"/>
        <v>0</v>
      </c>
      <c r="H51" s="102">
        <f t="shared" si="2"/>
        <v>0</v>
      </c>
      <c r="I51" s="101">
        <f t="shared" si="3"/>
        <v>0</v>
      </c>
      <c r="J51" s="169">
        <f t="shared" si="6"/>
        <v>0</v>
      </c>
      <c r="K51" s="19"/>
      <c r="L51" s="18"/>
      <c r="M51" s="88"/>
      <c r="N51" s="88"/>
      <c r="O51" s="105"/>
      <c r="P51" s="88"/>
      <c r="Q51" s="88"/>
      <c r="R51" s="18"/>
      <c r="S51" s="18"/>
    </row>
    <row r="52" spans="1:19" ht="18.75">
      <c r="A52" s="19"/>
      <c r="B52" s="19"/>
      <c r="C52" s="99" t="s">
        <v>22</v>
      </c>
      <c r="D52" s="100">
        <f t="shared" si="4"/>
        <v>0</v>
      </c>
      <c r="E52" s="101">
        <f t="shared" si="5"/>
        <v>0</v>
      </c>
      <c r="F52" s="101">
        <f t="shared" si="1"/>
        <v>0</v>
      </c>
      <c r="G52" s="102">
        <f t="shared" si="0"/>
        <v>0</v>
      </c>
      <c r="H52" s="102">
        <f t="shared" si="2"/>
        <v>0</v>
      </c>
      <c r="I52" s="101">
        <f t="shared" si="3"/>
        <v>0</v>
      </c>
      <c r="J52" s="169">
        <f t="shared" si="6"/>
        <v>0</v>
      </c>
      <c r="K52" s="19"/>
      <c r="L52" s="18"/>
      <c r="M52" s="88"/>
      <c r="N52" s="88"/>
      <c r="O52" s="105"/>
      <c r="P52" s="88"/>
      <c r="Q52" s="88"/>
      <c r="R52" s="18"/>
      <c r="S52" s="18"/>
    </row>
    <row r="53" spans="1:19" ht="19.5" thickBot="1">
      <c r="A53" s="19"/>
      <c r="B53" s="19"/>
      <c r="C53" s="99"/>
      <c r="D53" s="107"/>
      <c r="E53" s="108"/>
      <c r="F53" s="108"/>
      <c r="G53" s="109"/>
      <c r="H53" s="109"/>
      <c r="I53" s="108"/>
      <c r="J53" s="106"/>
      <c r="K53" s="19"/>
      <c r="L53" s="18"/>
      <c r="M53" s="88"/>
      <c r="N53" s="88"/>
      <c r="O53" s="105"/>
      <c r="P53" s="88"/>
      <c r="Q53" s="88"/>
      <c r="R53" s="18"/>
      <c r="S53" s="18"/>
    </row>
    <row r="54" spans="1:19" ht="19.5" thickBot="1">
      <c r="A54" s="19"/>
      <c r="B54" s="19"/>
      <c r="C54" s="19"/>
      <c r="D54" s="106"/>
      <c r="E54" s="272" t="s">
        <v>88</v>
      </c>
      <c r="F54" s="273"/>
      <c r="G54" s="67">
        <f>SUM(G41:G52)</f>
        <v>0</v>
      </c>
      <c r="H54" s="67">
        <f>SUM(H41:H52)</f>
        <v>0</v>
      </c>
      <c r="I54" s="106"/>
      <c r="J54" s="88"/>
      <c r="K54" s="19"/>
      <c r="L54" s="18"/>
      <c r="M54" s="88"/>
      <c r="N54" s="88"/>
      <c r="O54" s="110"/>
      <c r="P54" s="111"/>
      <c r="Q54" s="88"/>
      <c r="R54" s="18"/>
      <c r="S54" s="18"/>
    </row>
    <row r="55" spans="1:18" ht="19.5" thickBot="1">
      <c r="A55" s="19"/>
      <c r="B55" s="19"/>
      <c r="C55" s="88"/>
      <c r="D55" s="19"/>
      <c r="E55" s="134"/>
      <c r="F55" s="134"/>
      <c r="G55" s="134"/>
      <c r="H55" s="134"/>
      <c r="I55" s="171" t="s">
        <v>86</v>
      </c>
      <c r="J55" s="172" t="s">
        <v>87</v>
      </c>
      <c r="K55" s="135"/>
      <c r="L55" s="18"/>
      <c r="M55" s="88"/>
      <c r="N55" s="88"/>
      <c r="O55" s="110"/>
      <c r="P55" s="111"/>
      <c r="Q55" s="88"/>
      <c r="R55" s="18"/>
    </row>
    <row r="56" spans="1:18" ht="19.5" thickBot="1">
      <c r="A56" s="19"/>
      <c r="B56" s="19"/>
      <c r="C56" s="176"/>
      <c r="D56" s="134"/>
      <c r="E56" s="134"/>
      <c r="F56" s="134"/>
      <c r="G56" s="239" t="s">
        <v>85</v>
      </c>
      <c r="H56" s="240"/>
      <c r="I56" s="177">
        <f>I52</f>
        <v>0</v>
      </c>
      <c r="J56" s="178">
        <f>J52</f>
        <v>0</v>
      </c>
      <c r="K56" s="134"/>
      <c r="L56" s="18"/>
      <c r="M56" s="88"/>
      <c r="N56" s="88"/>
      <c r="O56" s="110"/>
      <c r="P56" s="111"/>
      <c r="Q56" s="88"/>
      <c r="R56" s="18"/>
    </row>
    <row r="57" spans="1:16" ht="62.25" customHeight="1">
      <c r="A57" s="5"/>
      <c r="B57" s="5"/>
      <c r="C57" s="5"/>
      <c r="D57" s="5"/>
      <c r="E57" s="5"/>
      <c r="F57" s="5"/>
      <c r="G57" s="5"/>
      <c r="H57" s="5"/>
      <c r="I57" s="5"/>
      <c r="J57" s="5"/>
      <c r="K57" s="5"/>
      <c r="O57" s="8"/>
      <c r="P57" s="9"/>
    </row>
    <row r="58" spans="1:16" ht="15">
      <c r="A58" s="5"/>
      <c r="B58" s="5"/>
      <c r="C58" s="5"/>
      <c r="D58" s="5"/>
      <c r="E58" s="5"/>
      <c r="F58" s="5"/>
      <c r="G58" s="5"/>
      <c r="H58" s="5"/>
      <c r="I58" s="5"/>
      <c r="J58" s="5"/>
      <c r="K58" s="5"/>
      <c r="O58" s="8"/>
      <c r="P58" s="9"/>
    </row>
    <row r="59" spans="1:16" ht="15">
      <c r="A59" s="5"/>
      <c r="B59" s="5"/>
      <c r="C59" s="5"/>
      <c r="D59" s="5"/>
      <c r="E59" s="5"/>
      <c r="F59" s="5"/>
      <c r="G59" s="5"/>
      <c r="H59" s="5"/>
      <c r="I59" s="5"/>
      <c r="J59" s="5"/>
      <c r="K59" s="5"/>
      <c r="O59" s="8"/>
      <c r="P59" s="9"/>
    </row>
    <row r="60" spans="1:11" ht="15">
      <c r="A60" s="5"/>
      <c r="B60" s="5"/>
      <c r="C60" s="5"/>
      <c r="D60" s="5"/>
      <c r="E60" s="5"/>
      <c r="F60" s="5"/>
      <c r="G60" s="5"/>
      <c r="H60" s="5"/>
      <c r="I60" s="5"/>
      <c r="J60" s="5"/>
      <c r="K60" s="5"/>
    </row>
    <row r="61" spans="1:11" ht="15">
      <c r="A61" s="5"/>
      <c r="B61" s="5"/>
      <c r="C61" s="5"/>
      <c r="D61" s="5"/>
      <c r="E61" s="5"/>
      <c r="F61" s="5"/>
      <c r="G61" s="5"/>
      <c r="H61" s="5"/>
      <c r="I61" s="5"/>
      <c r="J61" s="5"/>
      <c r="K61" s="5"/>
    </row>
    <row r="62" spans="1:11" ht="15">
      <c r="A62" s="5"/>
      <c r="B62" s="5"/>
      <c r="C62" s="5"/>
      <c r="D62" s="5"/>
      <c r="E62" s="5"/>
      <c r="F62" s="5"/>
      <c r="G62" s="5"/>
      <c r="H62" s="5"/>
      <c r="I62" s="5"/>
      <c r="J62" s="5"/>
      <c r="K62" s="5"/>
    </row>
    <row r="63" spans="1:11" ht="15">
      <c r="A63" s="5"/>
      <c r="B63" s="5"/>
      <c r="C63" s="5"/>
      <c r="D63" s="5"/>
      <c r="E63" s="5"/>
      <c r="F63" s="5"/>
      <c r="G63" s="5"/>
      <c r="H63" s="5"/>
      <c r="I63" s="5"/>
      <c r="J63" s="5"/>
      <c r="K63" s="5"/>
    </row>
    <row r="64" ht="15">
      <c r="R64" s="13"/>
    </row>
    <row r="65" ht="15">
      <c r="R65" s="13"/>
    </row>
    <row r="66" ht="15">
      <c r="R66" s="13"/>
    </row>
    <row r="67" ht="15">
      <c r="R67" s="13"/>
    </row>
    <row r="68" ht="15">
      <c r="R68" s="13"/>
    </row>
    <row r="69" ht="15">
      <c r="R69" s="13"/>
    </row>
    <row r="70" ht="15">
      <c r="R70" s="13"/>
    </row>
    <row r="71" ht="15">
      <c r="R71" s="13"/>
    </row>
    <row r="72" ht="15">
      <c r="R72" s="13"/>
    </row>
    <row r="73" ht="15">
      <c r="R73" s="13"/>
    </row>
    <row r="74" ht="15">
      <c r="R74" s="13"/>
    </row>
    <row r="75" ht="15">
      <c r="R75" s="13"/>
    </row>
    <row r="76" ht="15">
      <c r="R76" s="13"/>
    </row>
    <row r="77" ht="15">
      <c r="R77" s="13"/>
    </row>
    <row r="78" ht="15">
      <c r="R78" s="13"/>
    </row>
    <row r="79" ht="15">
      <c r="R79" s="13"/>
    </row>
    <row r="80" ht="15">
      <c r="R80" s="13"/>
    </row>
    <row r="81" ht="15">
      <c r="R81" s="13"/>
    </row>
    <row r="82" ht="15">
      <c r="R82" s="13"/>
    </row>
    <row r="83" ht="15">
      <c r="R83" s="13"/>
    </row>
    <row r="84" ht="15">
      <c r="R84" s="13"/>
    </row>
  </sheetData>
  <sheetProtection selectLockedCells="1"/>
  <protectedRanges>
    <protectedRange password="C6E4" sqref="E15" name="AGI"/>
    <protectedRange password="C6E4" sqref="E8" name="Residence"/>
    <protectedRange password="C6E4" sqref="E10" name="AK or HI"/>
    <protectedRange password="C6E4" sqref="E12" name="Family Size"/>
    <protectedRange password="C6E4" sqref="H9:J16" name="Loans"/>
  </protectedRanges>
  <mergeCells count="26">
    <mergeCell ref="D34:F35"/>
    <mergeCell ref="E54:F54"/>
    <mergeCell ref="F9:F11"/>
    <mergeCell ref="C18:E18"/>
    <mergeCell ref="C19:E19"/>
    <mergeCell ref="F19:F23"/>
    <mergeCell ref="C20:D20"/>
    <mergeCell ref="C22:D22"/>
    <mergeCell ref="C10:D10"/>
    <mergeCell ref="C39:J39"/>
    <mergeCell ref="M14:N14"/>
    <mergeCell ref="C15:D15"/>
    <mergeCell ref="M15:N15"/>
    <mergeCell ref="D27:F33"/>
    <mergeCell ref="B29:C30"/>
    <mergeCell ref="C24:D24"/>
    <mergeCell ref="G56:H56"/>
    <mergeCell ref="C7:E7"/>
    <mergeCell ref="B1:K1"/>
    <mergeCell ref="B5:K5"/>
    <mergeCell ref="M5:Q5"/>
    <mergeCell ref="C6:E6"/>
    <mergeCell ref="H6:J6"/>
    <mergeCell ref="M6:N6"/>
    <mergeCell ref="B2:K4"/>
    <mergeCell ref="C8:D8"/>
  </mergeCells>
  <conditionalFormatting sqref="H41:H52">
    <cfRule type="cellIs" priority="9" dxfId="14" operator="equal" stopIfTrue="1">
      <formula>0</formula>
    </cfRule>
  </conditionalFormatting>
  <conditionalFormatting sqref="C19:E19">
    <cfRule type="cellIs" priority="6" dxfId="15" operator="equal" stopIfTrue="1">
      <formula>0</formula>
    </cfRule>
    <cfRule type="containsText" priority="7" dxfId="1" operator="containsText" stopIfTrue="1" text="income">
      <formula>NOT(ISERROR(SEARCH("income",C19)))</formula>
    </cfRule>
    <cfRule type="containsText" priority="8" dxfId="0" operator="containsText" stopIfTrue="1" text="income">
      <formula>NOT(ISERROR(SEARCH("income",C19)))</formula>
    </cfRule>
    <cfRule type="iconSet" priority="5" dxfId="2">
      <iconSet iconSet="3Symbols">
        <cfvo type="percent" val="0"/>
        <cfvo type="percent" val="33"/>
        <cfvo type="percent" val="67"/>
      </iconSet>
    </cfRule>
  </conditionalFormatting>
  <conditionalFormatting sqref="D34">
    <cfRule type="cellIs" priority="2" dxfId="15" operator="equal" stopIfTrue="1">
      <formula>0</formula>
    </cfRule>
    <cfRule type="containsText" priority="3" dxfId="1" operator="containsText" stopIfTrue="1" text="income">
      <formula>NOT(ISERROR(SEARCH("income",D34)))</formula>
    </cfRule>
    <cfRule type="containsText" priority="4" dxfId="0" operator="containsText" stopIfTrue="1" text="income">
      <formula>NOT(ISERROR(SEARCH("income",D34)))</formula>
    </cfRule>
    <cfRule type="iconSet" priority="1" dxfId="2">
      <iconSet iconSet="3Symbols">
        <cfvo type="percent" val="0"/>
        <cfvo type="percent" val="33"/>
        <cfvo type="percent" val="67"/>
      </iconSet>
    </cfRule>
  </conditionalFormatting>
  <dataValidations count="3">
    <dataValidation type="list" allowBlank="1" showInputMessage="1" showErrorMessage="1" sqref="E8">
      <formula1>$C$36:$C$37</formula1>
    </dataValidation>
    <dataValidation type="list" allowBlank="1" showInputMessage="1" showErrorMessage="1" sqref="E10">
      <formula1>$D$35:$D$37</formula1>
    </dataValidation>
    <dataValidation type="list" allowBlank="1" showInputMessage="1" showErrorMessage="1" sqref="H9:H16">
      <formula1>$M$14:$M$17</formula1>
    </dataValidation>
  </dataValidations>
  <printOptions/>
  <pageMargins left="0.7" right="0.7" top="0.75" bottom="0.75" header="0.3" footer="0.3"/>
  <pageSetup horizontalDpi="600" verticalDpi="600" orientation="landscape" scale="55" r:id="rId5"/>
  <rowBreaks count="1" manualBreakCount="1">
    <brk id="38" max="255" man="1"/>
  </rowBreaks>
  <colBreaks count="1" manualBreakCount="1">
    <brk id="18" max="83" man="1"/>
  </colBreaks>
  <ignoredErrors>
    <ignoredError sqref="D41:E41 E42 E43:E52"/>
  </ignoredErrors>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AD84"/>
  <sheetViews>
    <sheetView workbookViewId="0" topLeftCell="A1">
      <pane ySplit="1" topLeftCell="A2" activePane="bottomLeft" state="frozen"/>
      <selection pane="topLeft" activeCell="A1" sqref="A1"/>
      <selection pane="bottomLeft" activeCell="V10" sqref="V10"/>
    </sheetView>
  </sheetViews>
  <sheetFormatPr defaultColWidth="9.140625" defaultRowHeight="15"/>
  <cols>
    <col min="3" max="3" width="27.8515625" style="0" customWidth="1"/>
    <col min="4" max="4" width="22.57421875" style="0" customWidth="1"/>
    <col min="5" max="5" width="19.28125" style="0" customWidth="1"/>
    <col min="6" max="6" width="18.7109375" style="0" customWidth="1"/>
    <col min="7" max="7" width="18.8515625" style="0" customWidth="1"/>
    <col min="8" max="8" width="26.140625" style="0" customWidth="1"/>
    <col min="9" max="9" width="19.140625" style="0" customWidth="1"/>
    <col min="10" max="10" width="18.57421875" style="0" customWidth="1"/>
    <col min="11" max="11" width="13.8515625" style="0" hidden="1" customWidth="1"/>
    <col min="12" max="12" width="13.28125" style="1" hidden="1" customWidth="1"/>
    <col min="13" max="13" width="13.00390625" style="0" hidden="1" customWidth="1"/>
    <col min="14" max="14" width="10.140625" style="0" hidden="1" customWidth="1"/>
    <col min="15" max="15" width="15.57421875" style="0" hidden="1" customWidth="1"/>
    <col min="16" max="16" width="8.28125" style="0" hidden="1" customWidth="1"/>
    <col min="17" max="17" width="17.7109375" style="0" hidden="1" customWidth="1"/>
    <col min="18" max="18" width="16.140625" style="1" hidden="1" customWidth="1"/>
    <col min="19" max="19" width="12.00390625" style="1" hidden="1" customWidth="1"/>
    <col min="20" max="20" width="11.28125" style="1" hidden="1" customWidth="1"/>
    <col min="21" max="21" width="12.421875" style="0" customWidth="1"/>
    <col min="22" max="30" width="11.28125" style="0" bestFit="1" customWidth="1"/>
  </cols>
  <sheetData>
    <row r="1" spans="1:18" s="1" customFormat="1" ht="22.5">
      <c r="A1" s="18"/>
      <c r="B1" s="286" t="s">
        <v>78</v>
      </c>
      <c r="C1" s="286"/>
      <c r="D1" s="286"/>
      <c r="E1" s="286"/>
      <c r="F1" s="286"/>
      <c r="G1" s="286"/>
      <c r="H1" s="286"/>
      <c r="I1" s="286"/>
      <c r="J1" s="286"/>
      <c r="K1" s="286"/>
      <c r="L1" s="18"/>
      <c r="M1" s="18"/>
      <c r="N1" s="18"/>
      <c r="O1" s="18"/>
      <c r="P1" s="18"/>
      <c r="Q1" s="18"/>
      <c r="R1" s="18"/>
    </row>
    <row r="2" spans="1:18" s="1" customFormat="1" ht="15" customHeight="1">
      <c r="A2" s="18"/>
      <c r="B2" s="287" t="s">
        <v>83</v>
      </c>
      <c r="C2" s="287"/>
      <c r="D2" s="287"/>
      <c r="E2" s="287"/>
      <c r="F2" s="287"/>
      <c r="G2" s="287"/>
      <c r="H2" s="287"/>
      <c r="I2" s="287"/>
      <c r="J2" s="287"/>
      <c r="K2" s="287"/>
      <c r="L2" s="18"/>
      <c r="M2" s="18"/>
      <c r="N2" s="18"/>
      <c r="O2" s="18"/>
      <c r="P2" s="18"/>
      <c r="Q2" s="18"/>
      <c r="R2" s="18"/>
    </row>
    <row r="3" spans="1:18" s="1" customFormat="1" ht="34.5" customHeight="1">
      <c r="A3" s="18"/>
      <c r="B3" s="287"/>
      <c r="C3" s="287"/>
      <c r="D3" s="287"/>
      <c r="E3" s="287"/>
      <c r="F3" s="287"/>
      <c r="G3" s="287"/>
      <c r="H3" s="287"/>
      <c r="I3" s="287"/>
      <c r="J3" s="287"/>
      <c r="K3" s="287"/>
      <c r="L3" s="18"/>
      <c r="M3" s="18"/>
      <c r="N3" s="18"/>
      <c r="O3" s="18"/>
      <c r="P3" s="18"/>
      <c r="Q3" s="18"/>
      <c r="R3" s="18"/>
    </row>
    <row r="4" spans="1:18" s="1" customFormat="1" ht="3.75" customHeight="1" thickBot="1">
      <c r="A4" s="18"/>
      <c r="B4" s="288"/>
      <c r="C4" s="288"/>
      <c r="D4" s="288"/>
      <c r="E4" s="288"/>
      <c r="F4" s="288"/>
      <c r="G4" s="288"/>
      <c r="H4" s="288"/>
      <c r="I4" s="288"/>
      <c r="J4" s="288"/>
      <c r="K4" s="288"/>
      <c r="L4" s="18"/>
      <c r="M4" s="18"/>
      <c r="N4" s="18"/>
      <c r="O4" s="18"/>
      <c r="P4" s="18"/>
      <c r="Q4" s="18"/>
      <c r="R4" s="18"/>
    </row>
    <row r="5" spans="1:18" ht="15.75" thickBot="1">
      <c r="A5" s="88"/>
      <c r="B5" s="244"/>
      <c r="C5" s="241"/>
      <c r="D5" s="241"/>
      <c r="E5" s="241"/>
      <c r="F5" s="241"/>
      <c r="G5" s="241"/>
      <c r="H5" s="241"/>
      <c r="I5" s="241"/>
      <c r="J5" s="241"/>
      <c r="K5" s="245"/>
      <c r="L5" s="18"/>
      <c r="M5" s="246" t="s">
        <v>27</v>
      </c>
      <c r="N5" s="246"/>
      <c r="O5" s="246"/>
      <c r="P5" s="246"/>
      <c r="Q5" s="246"/>
      <c r="R5" s="18"/>
    </row>
    <row r="6" spans="1:18" ht="19.5" thickBot="1">
      <c r="A6" s="19"/>
      <c r="B6" s="20"/>
      <c r="C6" s="247" t="s">
        <v>46</v>
      </c>
      <c r="D6" s="248"/>
      <c r="E6" s="249"/>
      <c r="F6" s="21"/>
      <c r="G6" s="22"/>
      <c r="H6" s="247" t="s">
        <v>47</v>
      </c>
      <c r="I6" s="248"/>
      <c r="J6" s="249"/>
      <c r="K6" s="23"/>
      <c r="L6" s="18"/>
      <c r="M6" s="250" t="s">
        <v>23</v>
      </c>
      <c r="N6" s="251"/>
      <c r="O6" s="173" t="s">
        <v>9</v>
      </c>
      <c r="P6" s="24" t="s">
        <v>28</v>
      </c>
      <c r="Q6" s="25" t="s">
        <v>29</v>
      </c>
      <c r="R6" s="18"/>
    </row>
    <row r="7" spans="1:18" ht="15.75" thickBot="1">
      <c r="A7" s="19"/>
      <c r="B7" s="20"/>
      <c r="C7" s="241"/>
      <c r="D7" s="241"/>
      <c r="E7" s="241"/>
      <c r="F7" s="179"/>
      <c r="G7" s="22"/>
      <c r="H7" s="22"/>
      <c r="I7" s="22"/>
      <c r="J7" s="22"/>
      <c r="K7" s="27"/>
      <c r="L7" s="18"/>
      <c r="M7" s="28">
        <v>1</v>
      </c>
      <c r="N7" s="29">
        <v>11880</v>
      </c>
      <c r="O7" s="30">
        <v>1</v>
      </c>
      <c r="P7" s="31" t="s">
        <v>0</v>
      </c>
      <c r="Q7" s="32">
        <v>13670</v>
      </c>
      <c r="R7" s="18"/>
    </row>
    <row r="8" spans="1:18" ht="19.5" customHeight="1" thickBot="1">
      <c r="A8" s="19"/>
      <c r="B8" s="33" t="s">
        <v>42</v>
      </c>
      <c r="C8" s="254" t="s">
        <v>32</v>
      </c>
      <c r="D8" s="255"/>
      <c r="E8" s="17"/>
      <c r="F8" s="179"/>
      <c r="G8" s="43"/>
      <c r="H8" s="35" t="s">
        <v>34</v>
      </c>
      <c r="I8" s="35" t="s">
        <v>35</v>
      </c>
      <c r="J8" s="35" t="s">
        <v>2</v>
      </c>
      <c r="K8" s="36"/>
      <c r="L8" s="18"/>
      <c r="M8" s="28">
        <v>2</v>
      </c>
      <c r="N8" s="29">
        <v>16020</v>
      </c>
      <c r="O8" s="37">
        <v>2</v>
      </c>
      <c r="P8" s="38" t="s">
        <v>0</v>
      </c>
      <c r="Q8" s="39">
        <v>18430</v>
      </c>
      <c r="R8" s="18"/>
    </row>
    <row r="9" spans="1:18" ht="19.5" thickBot="1">
      <c r="A9" s="19"/>
      <c r="B9" s="180"/>
      <c r="C9" s="62"/>
      <c r="D9" s="62"/>
      <c r="E9" s="42"/>
      <c r="F9" s="289">
        <f>IF(E8="Yes","Leave blank if 
&lt;---  you live in the continental U.S.","")</f>
      </c>
      <c r="G9" s="43"/>
      <c r="H9" s="112"/>
      <c r="I9" s="113"/>
      <c r="J9" s="114"/>
      <c r="K9" s="44"/>
      <c r="L9" s="18"/>
      <c r="M9" s="28">
        <v>3</v>
      </c>
      <c r="N9" s="29">
        <v>20160</v>
      </c>
      <c r="O9" s="37">
        <v>3</v>
      </c>
      <c r="P9" s="38" t="s">
        <v>0</v>
      </c>
      <c r="Q9" s="39">
        <v>23190</v>
      </c>
      <c r="R9" s="18"/>
    </row>
    <row r="10" spans="1:18" ht="19.5" customHeight="1" thickBot="1">
      <c r="A10" s="19"/>
      <c r="B10" s="33" t="s">
        <v>43</v>
      </c>
      <c r="C10" s="254" t="s">
        <v>24</v>
      </c>
      <c r="D10" s="254"/>
      <c r="E10" s="17"/>
      <c r="F10" s="289"/>
      <c r="G10" s="43"/>
      <c r="H10" s="112"/>
      <c r="I10" s="115"/>
      <c r="J10" s="116"/>
      <c r="K10" s="36"/>
      <c r="L10" s="18"/>
      <c r="M10" s="28">
        <v>4</v>
      </c>
      <c r="N10" s="29">
        <v>24300</v>
      </c>
      <c r="O10" s="37">
        <v>4</v>
      </c>
      <c r="P10" s="38" t="s">
        <v>0</v>
      </c>
      <c r="Q10" s="39">
        <v>27950</v>
      </c>
      <c r="R10" s="18"/>
    </row>
    <row r="11" spans="1:18" ht="19.5" thickBot="1">
      <c r="A11" s="19"/>
      <c r="B11" s="180"/>
      <c r="C11" s="46"/>
      <c r="D11" s="46"/>
      <c r="E11" s="46"/>
      <c r="F11" s="289"/>
      <c r="G11" s="43"/>
      <c r="H11" s="112"/>
      <c r="I11" s="117"/>
      <c r="J11" s="116"/>
      <c r="K11" s="36"/>
      <c r="L11" s="18"/>
      <c r="M11" s="28">
        <v>5</v>
      </c>
      <c r="N11" s="29">
        <v>28440</v>
      </c>
      <c r="O11" s="37">
        <v>5</v>
      </c>
      <c r="P11" s="38" t="s">
        <v>0</v>
      </c>
      <c r="Q11" s="39">
        <v>32710</v>
      </c>
      <c r="R11" s="18"/>
    </row>
    <row r="12" spans="1:18" ht="19.5" thickBot="1">
      <c r="A12" s="19"/>
      <c r="B12" s="33" t="s">
        <v>48</v>
      </c>
      <c r="C12" s="254" t="s">
        <v>45</v>
      </c>
      <c r="D12" s="255"/>
      <c r="E12" s="16"/>
      <c r="F12" s="181"/>
      <c r="G12" s="43"/>
      <c r="H12" s="112"/>
      <c r="I12" s="117"/>
      <c r="J12" s="116"/>
      <c r="K12" s="36"/>
      <c r="L12" s="18"/>
      <c r="M12" s="48">
        <v>6</v>
      </c>
      <c r="N12" s="49">
        <v>32580</v>
      </c>
      <c r="O12" s="37">
        <v>6</v>
      </c>
      <c r="P12" s="38" t="s">
        <v>0</v>
      </c>
      <c r="Q12" s="39">
        <v>37470</v>
      </c>
      <c r="R12" s="18"/>
    </row>
    <row r="13" spans="1:18" ht="19.5" thickBot="1">
      <c r="A13" s="19"/>
      <c r="B13" s="180"/>
      <c r="C13" s="46"/>
      <c r="D13" s="46"/>
      <c r="E13" s="46"/>
      <c r="F13" s="22"/>
      <c r="G13" s="43"/>
      <c r="H13" s="112"/>
      <c r="I13" s="117"/>
      <c r="J13" s="116"/>
      <c r="K13" s="27"/>
      <c r="L13" s="18"/>
      <c r="M13" s="50"/>
      <c r="N13" s="19"/>
      <c r="O13" s="37">
        <v>1</v>
      </c>
      <c r="P13" s="38" t="s">
        <v>1</v>
      </c>
      <c r="Q13" s="39">
        <v>14840</v>
      </c>
      <c r="R13" s="18"/>
    </row>
    <row r="14" spans="1:18" ht="19.5" thickBot="1">
      <c r="A14" s="19"/>
      <c r="B14" s="180"/>
      <c r="C14" s="46"/>
      <c r="D14" s="46"/>
      <c r="E14" s="35" t="s">
        <v>31</v>
      </c>
      <c r="F14" s="51"/>
      <c r="G14" s="22"/>
      <c r="H14" s="112"/>
      <c r="I14" s="117"/>
      <c r="J14" s="116"/>
      <c r="K14" s="27"/>
      <c r="L14" s="18"/>
      <c r="M14" s="256" t="s">
        <v>94</v>
      </c>
      <c r="N14" s="257"/>
      <c r="O14" s="37">
        <v>2</v>
      </c>
      <c r="P14" s="38" t="s">
        <v>1</v>
      </c>
      <c r="Q14" s="39">
        <v>20020</v>
      </c>
      <c r="R14" s="18"/>
    </row>
    <row r="15" spans="1:18" ht="19.5" thickBot="1">
      <c r="A15" s="19"/>
      <c r="B15" s="33" t="s">
        <v>49</v>
      </c>
      <c r="C15" s="254" t="s">
        <v>44</v>
      </c>
      <c r="D15" s="254"/>
      <c r="E15" s="196"/>
      <c r="F15" s="22"/>
      <c r="G15" s="22"/>
      <c r="H15" s="112"/>
      <c r="I15" s="117"/>
      <c r="J15" s="116"/>
      <c r="K15" s="27"/>
      <c r="L15" s="18"/>
      <c r="M15" s="256" t="s">
        <v>93</v>
      </c>
      <c r="N15" s="257"/>
      <c r="O15" s="37">
        <v>3</v>
      </c>
      <c r="P15" s="38" t="s">
        <v>1</v>
      </c>
      <c r="Q15" s="39">
        <v>25200</v>
      </c>
      <c r="R15" s="18"/>
    </row>
    <row r="16" spans="1:18" ht="19.5" thickBot="1">
      <c r="A16" s="19"/>
      <c r="B16" s="20"/>
      <c r="C16" s="22"/>
      <c r="D16" s="22"/>
      <c r="E16" s="22"/>
      <c r="F16" s="51"/>
      <c r="G16" s="52"/>
      <c r="H16" s="112"/>
      <c r="I16" s="118"/>
      <c r="J16" s="119"/>
      <c r="K16" s="53"/>
      <c r="L16" s="18"/>
      <c r="M16" s="54" t="s">
        <v>92</v>
      </c>
      <c r="N16" s="19"/>
      <c r="O16" s="37">
        <v>4</v>
      </c>
      <c r="P16" s="38" t="s">
        <v>1</v>
      </c>
      <c r="Q16" s="39">
        <v>30380</v>
      </c>
      <c r="R16" s="18"/>
    </row>
    <row r="17" spans="1:18" ht="19.5" thickBot="1">
      <c r="A17" s="19"/>
      <c r="B17" s="182"/>
      <c r="C17" s="183"/>
      <c r="D17" s="183"/>
      <c r="E17" s="183"/>
      <c r="F17" s="183"/>
      <c r="G17" s="183"/>
      <c r="H17" s="183"/>
      <c r="I17" s="183"/>
      <c r="J17" s="184"/>
      <c r="K17" s="185"/>
      <c r="L17" s="18"/>
      <c r="M17" s="54" t="s">
        <v>95</v>
      </c>
      <c r="N17" s="19"/>
      <c r="O17" s="37">
        <v>5</v>
      </c>
      <c r="P17" s="38" t="s">
        <v>1</v>
      </c>
      <c r="Q17" s="39">
        <v>35560</v>
      </c>
      <c r="R17" s="18"/>
    </row>
    <row r="18" spans="1:18" ht="20.25" thickBot="1" thickTop="1">
      <c r="A18" s="19"/>
      <c r="B18" s="20"/>
      <c r="C18" s="275" t="s">
        <v>33</v>
      </c>
      <c r="D18" s="276"/>
      <c r="E18" s="277"/>
      <c r="F18" s="22"/>
      <c r="G18" s="22"/>
      <c r="H18" s="60" t="s">
        <v>10</v>
      </c>
      <c r="I18" s="61">
        <f>SUM(I9:I16)</f>
        <v>0</v>
      </c>
      <c r="J18" s="62"/>
      <c r="K18" s="63"/>
      <c r="L18" s="18"/>
      <c r="M18" s="54"/>
      <c r="N18" s="19"/>
      <c r="O18" s="64">
        <v>6</v>
      </c>
      <c r="P18" s="65" t="s">
        <v>1</v>
      </c>
      <c r="Q18" s="66">
        <v>40740</v>
      </c>
      <c r="R18" s="18"/>
    </row>
    <row r="19" spans="1:18" ht="19.5" customHeight="1" thickBot="1">
      <c r="A19" s="19"/>
      <c r="B19" s="20"/>
      <c r="C19" s="278"/>
      <c r="D19" s="278"/>
      <c r="E19" s="278"/>
      <c r="F19" s="279"/>
      <c r="G19" s="22"/>
      <c r="H19" s="46"/>
      <c r="I19" s="46"/>
      <c r="J19" s="62"/>
      <c r="K19" s="63"/>
      <c r="L19" s="18"/>
      <c r="M19" s="18"/>
      <c r="N19" s="18"/>
      <c r="O19" s="18"/>
      <c r="P19" s="18"/>
      <c r="Q19" s="18"/>
      <c r="R19" s="18"/>
    </row>
    <row r="20" spans="1:18" ht="19.5" customHeight="1" thickBot="1">
      <c r="A20" s="19"/>
      <c r="B20" s="20"/>
      <c r="C20" s="254" t="s">
        <v>90</v>
      </c>
      <c r="D20" s="254"/>
      <c r="E20" s="67">
        <f>IF(E12="",0,IF(E22&lt;=0,0,E22/12))</f>
        <v>0</v>
      </c>
      <c r="F20" s="279"/>
      <c r="G20" s="22"/>
      <c r="H20" s="68" t="s">
        <v>40</v>
      </c>
      <c r="I20" s="69">
        <f>IF(I18=0,"",I9/$I$18*J9+I10/I18*J10+I11/I18*J11+I12/I18*J12+I13/I18*J13+I14/I18*J14+I15/I18*J15+I16/I18*J16)</f>
      </c>
      <c r="J20" s="22"/>
      <c r="K20" s="27"/>
      <c r="L20" s="18"/>
      <c r="M20" s="18"/>
      <c r="N20" s="18"/>
      <c r="O20" s="18"/>
      <c r="P20" s="18"/>
      <c r="Q20" s="18"/>
      <c r="R20" s="18"/>
    </row>
    <row r="21" spans="1:18" ht="19.5" customHeight="1" hidden="1" thickBot="1">
      <c r="A21" s="19"/>
      <c r="B21" s="20"/>
      <c r="C21" s="186" t="s">
        <v>8</v>
      </c>
      <c r="D21" s="187"/>
      <c r="E21" s="188" t="e">
        <f>IF(E8="No",IF(E10="Alaska",VLOOKUP(E12,O13:Q17,3),VLOOKUP(E12,O7:Q12,3)),VLOOKUP(E12,M7:N12,2))</f>
        <v>#N/A</v>
      </c>
      <c r="F21" s="279"/>
      <c r="G21" s="22"/>
      <c r="H21" s="22"/>
      <c r="I21" s="22"/>
      <c r="J21" s="22"/>
      <c r="K21" s="27"/>
      <c r="L21" s="18"/>
      <c r="M21" s="18"/>
      <c r="N21" s="18"/>
      <c r="O21" s="18"/>
      <c r="P21" s="18"/>
      <c r="Q21" s="18"/>
      <c r="R21" s="18"/>
    </row>
    <row r="22" spans="1:18" ht="19.5" customHeight="1" hidden="1" thickBot="1">
      <c r="A22" s="19"/>
      <c r="B22" s="20"/>
      <c r="C22" s="284" t="s">
        <v>37</v>
      </c>
      <c r="D22" s="285"/>
      <c r="E22" s="189" t="e">
        <f>0.1*($E$15-1.5*$E$21)</f>
        <v>#N/A</v>
      </c>
      <c r="F22" s="279"/>
      <c r="G22" s="22"/>
      <c r="H22" s="22"/>
      <c r="I22" s="22"/>
      <c r="J22" s="22"/>
      <c r="K22" s="27"/>
      <c r="L22" s="18"/>
      <c r="M22" s="18"/>
      <c r="N22" s="18"/>
      <c r="O22" s="18"/>
      <c r="P22" s="18"/>
      <c r="Q22" s="18"/>
      <c r="R22" s="18"/>
    </row>
    <row r="23" spans="1:18" ht="19.5" customHeight="1" thickBot="1">
      <c r="A23" s="19"/>
      <c r="B23" s="20"/>
      <c r="C23" s="22"/>
      <c r="D23" s="22"/>
      <c r="E23" s="22"/>
      <c r="F23" s="279"/>
      <c r="G23" s="22"/>
      <c r="H23" s="22"/>
      <c r="I23" s="22"/>
      <c r="J23" s="22"/>
      <c r="K23" s="27"/>
      <c r="L23" s="18"/>
      <c r="M23" s="18"/>
      <c r="N23" s="18"/>
      <c r="O23" s="18"/>
      <c r="P23" s="18"/>
      <c r="Q23" s="18"/>
      <c r="R23" s="18"/>
    </row>
    <row r="24" spans="1:18" ht="19.5" customHeight="1" thickBot="1">
      <c r="A24" s="19"/>
      <c r="B24" s="20"/>
      <c r="C24" s="269" t="s">
        <v>89</v>
      </c>
      <c r="D24" s="269"/>
      <c r="E24" s="74">
        <f>IF(I18=0,0,-PMT(I20/12,120,I18,0))</f>
        <v>0</v>
      </c>
      <c r="F24" s="22"/>
      <c r="G24" s="22"/>
      <c r="H24" s="22"/>
      <c r="I24" s="22"/>
      <c r="J24" s="75"/>
      <c r="K24" s="76"/>
      <c r="L24" s="18"/>
      <c r="M24" s="18"/>
      <c r="N24" s="18"/>
      <c r="O24" s="18"/>
      <c r="P24" s="18"/>
      <c r="Q24" s="18"/>
      <c r="R24" s="18"/>
    </row>
    <row r="25" spans="1:30" ht="15.75" thickBot="1">
      <c r="A25" s="19"/>
      <c r="B25" s="20"/>
      <c r="C25" s="22"/>
      <c r="D25" s="22"/>
      <c r="E25" s="22"/>
      <c r="F25" s="22"/>
      <c r="G25" s="22"/>
      <c r="H25" s="22"/>
      <c r="I25" s="22"/>
      <c r="J25" s="22"/>
      <c r="K25" s="27"/>
      <c r="L25" s="18"/>
      <c r="M25" s="18"/>
      <c r="N25" s="18"/>
      <c r="O25" s="18"/>
      <c r="P25" s="18"/>
      <c r="Q25" s="18"/>
      <c r="R25" s="18"/>
      <c r="T25" s="13"/>
      <c r="U25" s="4"/>
      <c r="V25" s="4"/>
      <c r="W25" s="4"/>
      <c r="X25" s="4"/>
      <c r="Y25" s="4"/>
      <c r="Z25" s="4"/>
      <c r="AA25" s="4"/>
      <c r="AB25" s="4"/>
      <c r="AC25" s="4"/>
      <c r="AD25" s="4"/>
    </row>
    <row r="26" spans="1:18" ht="15.75" thickBot="1">
      <c r="A26" s="19"/>
      <c r="B26" s="20"/>
      <c r="C26" s="22"/>
      <c r="D26" s="22"/>
      <c r="E26" s="22"/>
      <c r="F26" s="22"/>
      <c r="G26" s="22"/>
      <c r="H26" s="77" t="s">
        <v>92</v>
      </c>
      <c r="I26" s="78" t="e">
        <f>SUMIF($H$9:$H$16,$M$16,$I$9:$I$16)/$I$18</f>
        <v>#DIV/0!</v>
      </c>
      <c r="J26" s="22"/>
      <c r="K26" s="27"/>
      <c r="L26" s="18"/>
      <c r="M26" s="18"/>
      <c r="N26" s="18"/>
      <c r="O26" s="18"/>
      <c r="P26" s="18"/>
      <c r="Q26" s="18"/>
      <c r="R26" s="18"/>
    </row>
    <row r="27" spans="1:18" ht="18.75" customHeight="1">
      <c r="A27" s="19"/>
      <c r="B27" s="20"/>
      <c r="C27" s="22"/>
      <c r="D27" s="258">
        <f>IF(E12="","",IF(G41=E24,"Your payment under the income-based plan exceeds the payment required under the standard repayment plan. Paying under the standard plan would result in a zero balance on your existing loans at the end of 120 months.",IF(G41&gt;F41,"Under ICR-A, your required monthly payment would be less than the required payment under the standard plan but greater than the amount of interest accruing on your loan each month.","Under ICR-A, your required monthly payment would be less than the required payment under the standard plan and less than the amount of interest accruing on your loans each month.")))</f>
      </c>
      <c r="E27" s="259"/>
      <c r="F27" s="260"/>
      <c r="G27" s="79"/>
      <c r="H27" s="79" t="s">
        <v>93</v>
      </c>
      <c r="I27" s="78" t="e">
        <f>SUMIF($H$9:$H$16,$M$15,$I$9:$I$16)/$I$18</f>
        <v>#DIV/0!</v>
      </c>
      <c r="J27" s="79"/>
      <c r="K27" s="80"/>
      <c r="L27" s="18"/>
      <c r="M27" s="18"/>
      <c r="N27" s="18"/>
      <c r="O27" s="18"/>
      <c r="P27" s="18"/>
      <c r="Q27" s="18"/>
      <c r="R27" s="18"/>
    </row>
    <row r="28" spans="1:18" ht="15.75" thickBot="1">
      <c r="A28" s="19"/>
      <c r="B28" s="20"/>
      <c r="C28" s="22"/>
      <c r="D28" s="261"/>
      <c r="E28" s="262"/>
      <c r="F28" s="263"/>
      <c r="G28" s="22"/>
      <c r="H28" s="81" t="s">
        <v>94</v>
      </c>
      <c r="I28" s="82" t="e">
        <f>SUMIF($H$9:$H$16,$M$14,$I$9:$I$16)/$I$18</f>
        <v>#DIV/0!</v>
      </c>
      <c r="J28" s="22"/>
      <c r="K28" s="27"/>
      <c r="L28" s="18"/>
      <c r="M28" s="18"/>
      <c r="N28" s="18"/>
      <c r="O28" s="18"/>
      <c r="P28" s="18"/>
      <c r="Q28" s="18"/>
      <c r="R28" s="18"/>
    </row>
    <row r="29" spans="1:18" ht="15" customHeight="1" thickBot="1">
      <c r="A29" s="19"/>
      <c r="B29" s="267" t="s">
        <v>36</v>
      </c>
      <c r="C29" s="268"/>
      <c r="D29" s="261"/>
      <c r="E29" s="262"/>
      <c r="F29" s="263"/>
      <c r="G29" s="22"/>
      <c r="H29" s="22" t="s">
        <v>95</v>
      </c>
      <c r="I29" s="82" t="e">
        <f>SUMIF($H$9:$H$16,$M$17,$I$9:$I$16)/$I$18</f>
        <v>#DIV/0!</v>
      </c>
      <c r="J29" s="22"/>
      <c r="K29" s="27"/>
      <c r="L29" s="18"/>
      <c r="M29" s="18"/>
      <c r="N29" s="18"/>
      <c r="O29" s="18"/>
      <c r="P29" s="18"/>
      <c r="Q29" s="18"/>
      <c r="R29" s="18"/>
    </row>
    <row r="30" spans="1:30" ht="15" customHeight="1">
      <c r="A30" s="19"/>
      <c r="B30" s="267"/>
      <c r="C30" s="268"/>
      <c r="D30" s="261"/>
      <c r="E30" s="262"/>
      <c r="F30" s="263"/>
      <c r="G30" s="22"/>
      <c r="H30" s="22"/>
      <c r="I30" s="22"/>
      <c r="J30" s="22"/>
      <c r="K30" s="27"/>
      <c r="L30" s="18"/>
      <c r="M30" s="18"/>
      <c r="N30" s="18"/>
      <c r="O30" s="18"/>
      <c r="P30" s="18"/>
      <c r="Q30" s="18"/>
      <c r="R30" s="18"/>
      <c r="U30" s="2"/>
      <c r="W30" s="2"/>
      <c r="X30" s="2"/>
      <c r="Y30" s="2"/>
      <c r="Z30" s="2"/>
      <c r="AA30" s="2"/>
      <c r="AB30" s="2"/>
      <c r="AC30" s="2"/>
      <c r="AD30" s="2"/>
    </row>
    <row r="31" spans="1:30" ht="15">
      <c r="A31" s="19"/>
      <c r="B31" s="20"/>
      <c r="C31" s="22"/>
      <c r="D31" s="261"/>
      <c r="E31" s="262"/>
      <c r="F31" s="263"/>
      <c r="G31" s="22"/>
      <c r="H31" s="22"/>
      <c r="I31" s="22"/>
      <c r="J31" s="22"/>
      <c r="K31" s="27"/>
      <c r="L31" s="18"/>
      <c r="M31" s="18"/>
      <c r="N31" s="18"/>
      <c r="O31" s="18"/>
      <c r="P31" s="18"/>
      <c r="Q31" s="18"/>
      <c r="R31" s="18"/>
      <c r="U31" s="3"/>
      <c r="W31" s="3"/>
      <c r="X31" s="3"/>
      <c r="Y31" s="3"/>
      <c r="Z31" s="3"/>
      <c r="AA31" s="3"/>
      <c r="AB31" s="3"/>
      <c r="AC31" s="3"/>
      <c r="AD31" s="3"/>
    </row>
    <row r="32" spans="1:30" ht="15">
      <c r="A32" s="19"/>
      <c r="B32" s="20"/>
      <c r="C32" s="22"/>
      <c r="D32" s="261"/>
      <c r="E32" s="262"/>
      <c r="F32" s="263"/>
      <c r="G32" s="22"/>
      <c r="H32" s="22"/>
      <c r="I32" s="22"/>
      <c r="J32" s="22"/>
      <c r="K32" s="27"/>
      <c r="L32" s="18"/>
      <c r="M32" s="18"/>
      <c r="N32" s="18"/>
      <c r="O32" s="18"/>
      <c r="P32" s="18"/>
      <c r="Q32" s="18"/>
      <c r="R32" s="18"/>
      <c r="U32" s="7"/>
      <c r="W32" s="7"/>
      <c r="X32" s="7"/>
      <c r="Y32" s="7"/>
      <c r="Z32" s="7"/>
      <c r="AA32" s="7"/>
      <c r="AB32" s="7"/>
      <c r="AC32" s="7"/>
      <c r="AD32" s="7"/>
    </row>
    <row r="33" spans="1:30" ht="15.75" thickBot="1">
      <c r="A33" s="19"/>
      <c r="B33" s="20"/>
      <c r="C33" s="22"/>
      <c r="D33" s="264"/>
      <c r="E33" s="265"/>
      <c r="F33" s="266"/>
      <c r="G33" s="22"/>
      <c r="H33" s="22"/>
      <c r="I33" s="22"/>
      <c r="J33" s="22"/>
      <c r="K33" s="27"/>
      <c r="L33" s="18"/>
      <c r="M33" s="18"/>
      <c r="N33" s="18"/>
      <c r="O33" s="18"/>
      <c r="P33" s="18"/>
      <c r="Q33" s="18"/>
      <c r="R33" s="18"/>
      <c r="U33" s="7"/>
      <c r="W33" s="7"/>
      <c r="X33" s="7"/>
      <c r="Y33" s="7"/>
      <c r="Z33" s="7"/>
      <c r="AA33" s="7"/>
      <c r="AB33" s="7"/>
      <c r="AC33" s="7"/>
      <c r="AD33" s="7"/>
    </row>
    <row r="34" spans="1:30" s="6" customFormat="1" ht="15.75" customHeight="1">
      <c r="A34" s="19"/>
      <c r="B34" s="20"/>
      <c r="C34" s="83"/>
      <c r="D34" s="270">
        <f>IF(E12="","",IF(E20=0,"NOTE: At the current income level, the REQUIRED MONTHLY PAYMENT IS ZERO."," "))</f>
      </c>
      <c r="E34" s="270"/>
      <c r="F34" s="270"/>
      <c r="G34" s="22"/>
      <c r="H34" s="22"/>
      <c r="I34" s="22"/>
      <c r="J34" s="22"/>
      <c r="K34" s="27"/>
      <c r="L34" s="18"/>
      <c r="M34" s="84"/>
      <c r="N34" s="84"/>
      <c r="O34" s="84"/>
      <c r="P34" s="84"/>
      <c r="Q34" s="84"/>
      <c r="R34" s="18"/>
      <c r="S34" s="1"/>
      <c r="T34" s="1"/>
      <c r="U34" s="12"/>
      <c r="W34" s="12"/>
      <c r="X34" s="12"/>
      <c r="Y34" s="12"/>
      <c r="Z34" s="12"/>
      <c r="AA34" s="12"/>
      <c r="AB34" s="12"/>
      <c r="AC34" s="12"/>
      <c r="AD34" s="12"/>
    </row>
    <row r="35" spans="1:30" s="6" customFormat="1" ht="15.75" customHeight="1" thickBot="1">
      <c r="A35" s="19"/>
      <c r="B35" s="85"/>
      <c r="C35" s="86"/>
      <c r="D35" s="271"/>
      <c r="E35" s="271"/>
      <c r="F35" s="271"/>
      <c r="G35" s="86"/>
      <c r="H35" s="86"/>
      <c r="I35" s="86"/>
      <c r="J35" s="86"/>
      <c r="K35" s="87"/>
      <c r="L35" s="18"/>
      <c r="M35" s="84"/>
      <c r="N35" s="84"/>
      <c r="O35" s="84"/>
      <c r="P35" s="84"/>
      <c r="Q35" s="84"/>
      <c r="R35" s="18"/>
      <c r="S35" s="1"/>
      <c r="T35" s="1"/>
      <c r="U35" s="12"/>
      <c r="W35" s="12"/>
      <c r="X35" s="12"/>
      <c r="Y35" s="12"/>
      <c r="Z35" s="12"/>
      <c r="AA35" s="12"/>
      <c r="AB35" s="12"/>
      <c r="AC35" s="12"/>
      <c r="AD35" s="12"/>
    </row>
    <row r="36" spans="1:18" ht="15" hidden="1">
      <c r="A36" s="19"/>
      <c r="B36" s="18"/>
      <c r="C36" s="18" t="s">
        <v>25</v>
      </c>
      <c r="D36" s="88" t="s">
        <v>1</v>
      </c>
      <c r="E36" s="88"/>
      <c r="F36" s="88"/>
      <c r="G36" s="88"/>
      <c r="H36" s="88"/>
      <c r="I36" s="88"/>
      <c r="J36" s="88"/>
      <c r="K36" s="88"/>
      <c r="L36" s="18"/>
      <c r="M36" s="88"/>
      <c r="N36" s="88"/>
      <c r="O36" s="88"/>
      <c r="P36" s="88"/>
      <c r="Q36" s="88"/>
      <c r="R36" s="89"/>
    </row>
    <row r="37" spans="1:18" ht="15" hidden="1">
      <c r="A37" s="19"/>
      <c r="B37" s="18"/>
      <c r="C37" s="18" t="s">
        <v>26</v>
      </c>
      <c r="D37" s="88" t="s">
        <v>0</v>
      </c>
      <c r="E37" s="88"/>
      <c r="F37" s="88"/>
      <c r="G37" s="88"/>
      <c r="H37" s="88"/>
      <c r="I37" s="88"/>
      <c r="J37" s="88"/>
      <c r="K37" s="88"/>
      <c r="L37" s="18"/>
      <c r="M37" s="88"/>
      <c r="N37" s="88"/>
      <c r="O37" s="88"/>
      <c r="P37" s="88"/>
      <c r="Q37" s="88"/>
      <c r="R37" s="18"/>
    </row>
    <row r="38" spans="1:18" ht="9.75" customHeight="1">
      <c r="A38" s="19"/>
      <c r="B38" s="18"/>
      <c r="C38" s="18"/>
      <c r="D38" s="18"/>
      <c r="E38" s="18"/>
      <c r="F38" s="18"/>
      <c r="G38" s="18"/>
      <c r="H38" s="18"/>
      <c r="I38" s="18"/>
      <c r="J38" s="18"/>
      <c r="K38" s="88"/>
      <c r="L38" s="18"/>
      <c r="M38" s="88"/>
      <c r="N38" s="88"/>
      <c r="O38" s="88"/>
      <c r="P38" s="88"/>
      <c r="Q38" s="88"/>
      <c r="R38" s="90"/>
    </row>
    <row r="39" spans="1:18" ht="15.75" thickBot="1">
      <c r="A39" s="19"/>
      <c r="B39" s="18"/>
      <c r="C39" s="18"/>
      <c r="D39" s="18"/>
      <c r="E39" s="18"/>
      <c r="F39" s="18"/>
      <c r="G39" s="18"/>
      <c r="H39" s="18"/>
      <c r="I39" s="18"/>
      <c r="J39" s="18"/>
      <c r="K39" s="91"/>
      <c r="L39" s="18"/>
      <c r="M39" s="88"/>
      <c r="N39" s="88"/>
      <c r="O39" s="88"/>
      <c r="P39" s="88"/>
      <c r="Q39" s="88"/>
      <c r="R39" s="90"/>
    </row>
    <row r="40" spans="1:18" ht="56.25">
      <c r="A40" s="19"/>
      <c r="B40" s="18"/>
      <c r="C40" s="92" t="s">
        <v>30</v>
      </c>
      <c r="D40" s="93" t="s">
        <v>3</v>
      </c>
      <c r="E40" s="94" t="s">
        <v>4</v>
      </c>
      <c r="F40" s="95" t="s">
        <v>5</v>
      </c>
      <c r="G40" s="96" t="s">
        <v>6</v>
      </c>
      <c r="H40" s="96" t="s">
        <v>7</v>
      </c>
      <c r="I40" s="97" t="s">
        <v>79</v>
      </c>
      <c r="J40" s="190" t="s">
        <v>82</v>
      </c>
      <c r="K40" s="19"/>
      <c r="L40" s="98"/>
      <c r="M40" s="88"/>
      <c r="N40" s="88"/>
      <c r="O40" s="88"/>
      <c r="P40" s="88"/>
      <c r="Q40" s="88"/>
      <c r="R40" s="18"/>
    </row>
    <row r="41" spans="1:18" ht="18.75">
      <c r="A41" s="19"/>
      <c r="B41" s="18"/>
      <c r="C41" s="99" t="s">
        <v>11</v>
      </c>
      <c r="D41" s="100">
        <f>E15</f>
        <v>0</v>
      </c>
      <c r="E41" s="101">
        <f>IF(I18=0,0,$I$18)</f>
        <v>0</v>
      </c>
      <c r="F41" s="101">
        <f>IF($I$18=0,0,$I$20/360*E41*30)</f>
        <v>0</v>
      </c>
      <c r="G41" s="102">
        <f aca="true" t="shared" si="0" ref="G41:G52">IF($E$20&gt;$E$24,$E$24,$E$20)</f>
        <v>0</v>
      </c>
      <c r="H41" s="102">
        <f>IF(F41&gt;=G41,0,G41-F41)</f>
        <v>0</v>
      </c>
      <c r="I41" s="101">
        <f>IF($I$18=0,0,E41-H41)</f>
        <v>0</v>
      </c>
      <c r="J41" s="191">
        <f>IF(F41&gt;G41,F41-G41,0)</f>
        <v>0</v>
      </c>
      <c r="K41" s="19"/>
      <c r="L41" s="18"/>
      <c r="M41" s="103"/>
      <c r="N41" s="88"/>
      <c r="O41" s="104"/>
      <c r="P41" s="88"/>
      <c r="Q41" s="88"/>
      <c r="R41" s="18"/>
    </row>
    <row r="42" spans="1:18" ht="18.75">
      <c r="A42" s="19"/>
      <c r="B42" s="18"/>
      <c r="C42" s="99" t="s">
        <v>12</v>
      </c>
      <c r="D42" s="100">
        <f>D41</f>
        <v>0</v>
      </c>
      <c r="E42" s="101">
        <f>I41</f>
        <v>0</v>
      </c>
      <c r="F42" s="101">
        <f>IF($I$18=0,0,$I$20/360*E42*30)</f>
        <v>0</v>
      </c>
      <c r="G42" s="102">
        <f t="shared" si="0"/>
        <v>0</v>
      </c>
      <c r="H42" s="102">
        <f aca="true" t="shared" si="1" ref="H42:H52">IF(F42&gt;=G42,0,G42-F42)</f>
        <v>0</v>
      </c>
      <c r="I42" s="101">
        <f aca="true" t="shared" si="2" ref="I42:I52">IF($I$18=0,0,E42-H42)</f>
        <v>0</v>
      </c>
      <c r="J42" s="191">
        <f aca="true" t="shared" si="3" ref="J42:J52">IF(J41=0,0,F42-G42+J41)</f>
        <v>0</v>
      </c>
      <c r="K42" s="19"/>
      <c r="L42" s="18"/>
      <c r="M42" s="88"/>
      <c r="N42" s="88"/>
      <c r="O42" s="104"/>
      <c r="P42" s="88"/>
      <c r="Q42" s="88"/>
      <c r="R42" s="18"/>
    </row>
    <row r="43" spans="1:18" ht="18.75">
      <c r="A43" s="19"/>
      <c r="B43" s="18"/>
      <c r="C43" s="99" t="s">
        <v>13</v>
      </c>
      <c r="D43" s="100">
        <f aca="true" t="shared" si="4" ref="D43:D52">D42</f>
        <v>0</v>
      </c>
      <c r="E43" s="101">
        <f aca="true" t="shared" si="5" ref="E43:E52">I42</f>
        <v>0</v>
      </c>
      <c r="F43" s="101">
        <f aca="true" t="shared" si="6" ref="F43:F52">IF($I$18=0,0,$I$20/360*E43*30)</f>
        <v>0</v>
      </c>
      <c r="G43" s="102">
        <f t="shared" si="0"/>
        <v>0</v>
      </c>
      <c r="H43" s="102">
        <f t="shared" si="1"/>
        <v>0</v>
      </c>
      <c r="I43" s="101">
        <f t="shared" si="2"/>
        <v>0</v>
      </c>
      <c r="J43" s="191">
        <f t="shared" si="3"/>
        <v>0</v>
      </c>
      <c r="K43" s="19"/>
      <c r="L43" s="18"/>
      <c r="M43" s="88"/>
      <c r="N43" s="88"/>
      <c r="O43" s="104"/>
      <c r="P43" s="88"/>
      <c r="Q43" s="88"/>
      <c r="R43" s="18"/>
    </row>
    <row r="44" spans="1:18" ht="18.75">
      <c r="A44" s="19"/>
      <c r="B44" s="18"/>
      <c r="C44" s="99" t="s">
        <v>14</v>
      </c>
      <c r="D44" s="100">
        <f t="shared" si="4"/>
        <v>0</v>
      </c>
      <c r="E44" s="101">
        <f t="shared" si="5"/>
        <v>0</v>
      </c>
      <c r="F44" s="101">
        <f t="shared" si="6"/>
        <v>0</v>
      </c>
      <c r="G44" s="102">
        <f t="shared" si="0"/>
        <v>0</v>
      </c>
      <c r="H44" s="102">
        <f t="shared" si="1"/>
        <v>0</v>
      </c>
      <c r="I44" s="101">
        <f t="shared" si="2"/>
        <v>0</v>
      </c>
      <c r="J44" s="191">
        <f t="shared" si="3"/>
        <v>0</v>
      </c>
      <c r="K44" s="19"/>
      <c r="L44" s="18"/>
      <c r="M44" s="88"/>
      <c r="N44" s="88"/>
      <c r="O44" s="104"/>
      <c r="P44" s="88"/>
      <c r="Q44" s="88"/>
      <c r="R44" s="18"/>
    </row>
    <row r="45" spans="1:18" ht="18.75">
      <c r="A45" s="19"/>
      <c r="B45" s="18"/>
      <c r="C45" s="99" t="s">
        <v>15</v>
      </c>
      <c r="D45" s="100">
        <f t="shared" si="4"/>
        <v>0</v>
      </c>
      <c r="E45" s="101">
        <f t="shared" si="5"/>
        <v>0</v>
      </c>
      <c r="F45" s="101">
        <f t="shared" si="6"/>
        <v>0</v>
      </c>
      <c r="G45" s="102">
        <f t="shared" si="0"/>
        <v>0</v>
      </c>
      <c r="H45" s="102">
        <f t="shared" si="1"/>
        <v>0</v>
      </c>
      <c r="I45" s="101">
        <f t="shared" si="2"/>
        <v>0</v>
      </c>
      <c r="J45" s="191">
        <f t="shared" si="3"/>
        <v>0</v>
      </c>
      <c r="K45" s="19"/>
      <c r="L45" s="18"/>
      <c r="M45" s="88"/>
      <c r="N45" s="88"/>
      <c r="O45" s="104"/>
      <c r="P45" s="88"/>
      <c r="Q45" s="88"/>
      <c r="R45" s="18"/>
    </row>
    <row r="46" spans="1:18" ht="18.75">
      <c r="A46" s="19"/>
      <c r="B46" s="18"/>
      <c r="C46" s="99" t="s">
        <v>16</v>
      </c>
      <c r="D46" s="100">
        <f t="shared" si="4"/>
        <v>0</v>
      </c>
      <c r="E46" s="101">
        <f t="shared" si="5"/>
        <v>0</v>
      </c>
      <c r="F46" s="101">
        <f t="shared" si="6"/>
        <v>0</v>
      </c>
      <c r="G46" s="102">
        <f t="shared" si="0"/>
        <v>0</v>
      </c>
      <c r="H46" s="102">
        <f t="shared" si="1"/>
        <v>0</v>
      </c>
      <c r="I46" s="101">
        <f t="shared" si="2"/>
        <v>0</v>
      </c>
      <c r="J46" s="191">
        <f t="shared" si="3"/>
        <v>0</v>
      </c>
      <c r="K46" s="19"/>
      <c r="L46" s="18"/>
      <c r="M46" s="88"/>
      <c r="N46" s="88"/>
      <c r="O46" s="104"/>
      <c r="P46" s="88"/>
      <c r="Q46" s="88"/>
      <c r="R46" s="18"/>
    </row>
    <row r="47" spans="1:18" ht="18.75">
      <c r="A47" s="19"/>
      <c r="B47" s="18"/>
      <c r="C47" s="99" t="s">
        <v>17</v>
      </c>
      <c r="D47" s="100">
        <f t="shared" si="4"/>
        <v>0</v>
      </c>
      <c r="E47" s="101">
        <f t="shared" si="5"/>
        <v>0</v>
      </c>
      <c r="F47" s="101">
        <f t="shared" si="6"/>
        <v>0</v>
      </c>
      <c r="G47" s="102">
        <f t="shared" si="0"/>
        <v>0</v>
      </c>
      <c r="H47" s="102">
        <f t="shared" si="1"/>
        <v>0</v>
      </c>
      <c r="I47" s="101">
        <f t="shared" si="2"/>
        <v>0</v>
      </c>
      <c r="J47" s="191">
        <f t="shared" si="3"/>
        <v>0</v>
      </c>
      <c r="K47" s="19"/>
      <c r="L47" s="18"/>
      <c r="M47" s="88"/>
      <c r="N47" s="88"/>
      <c r="O47" s="105"/>
      <c r="P47" s="88"/>
      <c r="Q47" s="88"/>
      <c r="R47" s="18"/>
    </row>
    <row r="48" spans="1:18" ht="18.75">
      <c r="A48" s="19"/>
      <c r="B48" s="18"/>
      <c r="C48" s="99" t="s">
        <v>18</v>
      </c>
      <c r="D48" s="100">
        <f t="shared" si="4"/>
        <v>0</v>
      </c>
      <c r="E48" s="101">
        <f t="shared" si="5"/>
        <v>0</v>
      </c>
      <c r="F48" s="101">
        <f t="shared" si="6"/>
        <v>0</v>
      </c>
      <c r="G48" s="102">
        <f t="shared" si="0"/>
        <v>0</v>
      </c>
      <c r="H48" s="102">
        <f t="shared" si="1"/>
        <v>0</v>
      </c>
      <c r="I48" s="101">
        <f t="shared" si="2"/>
        <v>0</v>
      </c>
      <c r="J48" s="191">
        <f t="shared" si="3"/>
        <v>0</v>
      </c>
      <c r="K48" s="19"/>
      <c r="L48" s="18"/>
      <c r="M48" s="88"/>
      <c r="N48" s="88"/>
      <c r="O48" s="105"/>
      <c r="P48" s="88"/>
      <c r="Q48" s="88"/>
      <c r="R48" s="18"/>
    </row>
    <row r="49" spans="1:18" ht="18.75">
      <c r="A49" s="19"/>
      <c r="B49" s="18"/>
      <c r="C49" s="99" t="s">
        <v>19</v>
      </c>
      <c r="D49" s="100">
        <f t="shared" si="4"/>
        <v>0</v>
      </c>
      <c r="E49" s="101">
        <f t="shared" si="5"/>
        <v>0</v>
      </c>
      <c r="F49" s="101">
        <f t="shared" si="6"/>
        <v>0</v>
      </c>
      <c r="G49" s="102">
        <f t="shared" si="0"/>
        <v>0</v>
      </c>
      <c r="H49" s="102">
        <f t="shared" si="1"/>
        <v>0</v>
      </c>
      <c r="I49" s="101">
        <f t="shared" si="2"/>
        <v>0</v>
      </c>
      <c r="J49" s="191">
        <f t="shared" si="3"/>
        <v>0</v>
      </c>
      <c r="K49" s="19"/>
      <c r="L49" s="18"/>
      <c r="M49" s="88"/>
      <c r="N49" s="88"/>
      <c r="O49" s="105"/>
      <c r="P49" s="88"/>
      <c r="Q49" s="88"/>
      <c r="R49" s="18"/>
    </row>
    <row r="50" spans="1:18" ht="18.75">
      <c r="A50" s="19"/>
      <c r="B50" s="18"/>
      <c r="C50" s="99" t="s">
        <v>20</v>
      </c>
      <c r="D50" s="100">
        <f t="shared" si="4"/>
        <v>0</v>
      </c>
      <c r="E50" s="101">
        <f t="shared" si="5"/>
        <v>0</v>
      </c>
      <c r="F50" s="101">
        <f t="shared" si="6"/>
        <v>0</v>
      </c>
      <c r="G50" s="102">
        <f t="shared" si="0"/>
        <v>0</v>
      </c>
      <c r="H50" s="102">
        <f t="shared" si="1"/>
        <v>0</v>
      </c>
      <c r="I50" s="101">
        <f t="shared" si="2"/>
        <v>0</v>
      </c>
      <c r="J50" s="191">
        <f t="shared" si="3"/>
        <v>0</v>
      </c>
      <c r="K50" s="19"/>
      <c r="L50" s="18"/>
      <c r="M50" s="88"/>
      <c r="N50" s="88"/>
      <c r="O50" s="105"/>
      <c r="P50" s="88"/>
      <c r="Q50" s="88"/>
      <c r="R50" s="18"/>
    </row>
    <row r="51" spans="1:18" ht="18.75">
      <c r="A51" s="19"/>
      <c r="B51" s="18"/>
      <c r="C51" s="99" t="s">
        <v>21</v>
      </c>
      <c r="D51" s="100">
        <f t="shared" si="4"/>
        <v>0</v>
      </c>
      <c r="E51" s="101">
        <f t="shared" si="5"/>
        <v>0</v>
      </c>
      <c r="F51" s="101">
        <f t="shared" si="6"/>
        <v>0</v>
      </c>
      <c r="G51" s="102">
        <f t="shared" si="0"/>
        <v>0</v>
      </c>
      <c r="H51" s="102">
        <f t="shared" si="1"/>
        <v>0</v>
      </c>
      <c r="I51" s="101">
        <f t="shared" si="2"/>
        <v>0</v>
      </c>
      <c r="J51" s="191">
        <f t="shared" si="3"/>
        <v>0</v>
      </c>
      <c r="K51" s="19"/>
      <c r="L51" s="18"/>
      <c r="M51" s="88"/>
      <c r="N51" s="88"/>
      <c r="O51" s="105"/>
      <c r="P51" s="88"/>
      <c r="Q51" s="88"/>
      <c r="R51" s="18"/>
    </row>
    <row r="52" spans="1:18" ht="18.75">
      <c r="A52" s="19"/>
      <c r="B52" s="19"/>
      <c r="C52" s="99" t="s">
        <v>22</v>
      </c>
      <c r="D52" s="100">
        <f t="shared" si="4"/>
        <v>0</v>
      </c>
      <c r="E52" s="101">
        <f t="shared" si="5"/>
        <v>0</v>
      </c>
      <c r="F52" s="101">
        <f t="shared" si="6"/>
        <v>0</v>
      </c>
      <c r="G52" s="102">
        <f t="shared" si="0"/>
        <v>0</v>
      </c>
      <c r="H52" s="102">
        <f t="shared" si="1"/>
        <v>0</v>
      </c>
      <c r="I52" s="101">
        <f t="shared" si="2"/>
        <v>0</v>
      </c>
      <c r="J52" s="191">
        <f t="shared" si="3"/>
        <v>0</v>
      </c>
      <c r="K52" s="19"/>
      <c r="L52" s="18"/>
      <c r="M52" s="88"/>
      <c r="N52" s="88"/>
      <c r="O52" s="105"/>
      <c r="P52" s="88"/>
      <c r="Q52" s="88"/>
      <c r="R52" s="18"/>
    </row>
    <row r="53" spans="1:18" ht="19.5" thickBot="1">
      <c r="A53" s="19"/>
      <c r="B53" s="19"/>
      <c r="C53" s="99"/>
      <c r="D53" s="107"/>
      <c r="E53" s="108"/>
      <c r="F53" s="108"/>
      <c r="G53" s="109"/>
      <c r="H53" s="109"/>
      <c r="I53" s="108"/>
      <c r="J53" s="106"/>
      <c r="K53" s="19"/>
      <c r="L53" s="18"/>
      <c r="M53" s="88"/>
      <c r="N53" s="88"/>
      <c r="O53" s="105"/>
      <c r="P53" s="88"/>
      <c r="Q53" s="88"/>
      <c r="R53" s="18"/>
    </row>
    <row r="54" spans="1:18" ht="19.5" thickBot="1">
      <c r="A54" s="19"/>
      <c r="B54" s="19"/>
      <c r="C54" s="19"/>
      <c r="D54" s="106"/>
      <c r="E54" s="272" t="s">
        <v>88</v>
      </c>
      <c r="F54" s="273"/>
      <c r="G54" s="67">
        <f>SUM(G41:G52)</f>
        <v>0</v>
      </c>
      <c r="H54" s="67">
        <f>SUM(H41:H52)</f>
        <v>0</v>
      </c>
      <c r="I54" s="106"/>
      <c r="J54" s="88"/>
      <c r="K54" s="19"/>
      <c r="L54" s="18"/>
      <c r="M54" s="88"/>
      <c r="N54" s="88"/>
      <c r="O54" s="110"/>
      <c r="P54" s="111"/>
      <c r="Q54" s="88"/>
      <c r="R54" s="18"/>
    </row>
    <row r="55" spans="1:18" ht="19.5" thickBot="1">
      <c r="A55" s="19"/>
      <c r="B55" s="19"/>
      <c r="C55" s="88"/>
      <c r="D55" s="19"/>
      <c r="E55" s="134"/>
      <c r="F55" s="134"/>
      <c r="G55" s="134"/>
      <c r="H55" s="134"/>
      <c r="I55" s="171" t="s">
        <v>86</v>
      </c>
      <c r="J55" s="192" t="s">
        <v>87</v>
      </c>
      <c r="K55" s="135"/>
      <c r="L55" s="18"/>
      <c r="M55" s="88"/>
      <c r="N55" s="88"/>
      <c r="O55" s="110"/>
      <c r="P55" s="111"/>
      <c r="Q55" s="88"/>
      <c r="R55" s="18"/>
    </row>
    <row r="56" spans="1:18" ht="19.5" thickBot="1">
      <c r="A56" s="19"/>
      <c r="B56" s="19"/>
      <c r="C56" s="193"/>
      <c r="D56" s="193"/>
      <c r="E56" s="193"/>
      <c r="F56" s="193"/>
      <c r="G56" s="239" t="s">
        <v>85</v>
      </c>
      <c r="H56" s="240"/>
      <c r="I56" s="194">
        <f>I52</f>
        <v>0</v>
      </c>
      <c r="J56" s="178">
        <f>J52</f>
        <v>0</v>
      </c>
      <c r="K56" s="134"/>
      <c r="L56" s="18"/>
      <c r="M56" s="88"/>
      <c r="N56" s="88"/>
      <c r="O56" s="110"/>
      <c r="P56" s="111"/>
      <c r="Q56" s="88"/>
      <c r="R56" s="18"/>
    </row>
    <row r="57" spans="1:18" ht="18.75">
      <c r="A57" s="19"/>
      <c r="B57" s="19"/>
      <c r="C57" s="193"/>
      <c r="D57" s="193"/>
      <c r="E57" s="193"/>
      <c r="F57" s="193"/>
      <c r="G57" s="193"/>
      <c r="H57" s="193"/>
      <c r="I57" s="193"/>
      <c r="J57" s="19"/>
      <c r="K57" s="19"/>
      <c r="L57" s="18"/>
      <c r="M57" s="88"/>
      <c r="N57" s="88"/>
      <c r="O57" s="110"/>
      <c r="P57" s="111"/>
      <c r="Q57" s="88"/>
      <c r="R57" s="18"/>
    </row>
    <row r="58" spans="1:18" ht="15">
      <c r="A58" s="19"/>
      <c r="B58" s="19"/>
      <c r="C58" s="19"/>
      <c r="D58" s="19"/>
      <c r="E58" s="19"/>
      <c r="F58" s="19"/>
      <c r="G58" s="19"/>
      <c r="H58" s="19"/>
      <c r="I58" s="19"/>
      <c r="J58" s="19"/>
      <c r="K58" s="19"/>
      <c r="L58" s="18"/>
      <c r="M58" s="88"/>
      <c r="N58" s="88"/>
      <c r="O58" s="110"/>
      <c r="P58" s="111"/>
      <c r="Q58" s="88"/>
      <c r="R58" s="18"/>
    </row>
    <row r="59" spans="1:18" ht="15">
      <c r="A59" s="19"/>
      <c r="B59" s="19"/>
      <c r="C59" s="19"/>
      <c r="D59" s="19"/>
      <c r="E59" s="19"/>
      <c r="F59" s="19"/>
      <c r="G59" s="19"/>
      <c r="H59" s="19"/>
      <c r="I59" s="19"/>
      <c r="J59" s="19"/>
      <c r="K59" s="19"/>
      <c r="L59" s="18"/>
      <c r="M59" s="88"/>
      <c r="N59" s="88"/>
      <c r="O59" s="110"/>
      <c r="P59" s="111"/>
      <c r="Q59" s="88"/>
      <c r="R59" s="18"/>
    </row>
    <row r="60" spans="1:18" ht="15">
      <c r="A60" s="19"/>
      <c r="B60" s="19"/>
      <c r="C60" s="19"/>
      <c r="D60" s="19"/>
      <c r="E60" s="19"/>
      <c r="F60" s="19"/>
      <c r="G60" s="19"/>
      <c r="H60" s="19"/>
      <c r="I60" s="19"/>
      <c r="J60" s="19"/>
      <c r="K60" s="19"/>
      <c r="L60" s="18"/>
      <c r="M60" s="88"/>
      <c r="N60" s="88"/>
      <c r="O60" s="88"/>
      <c r="P60" s="88"/>
      <c r="Q60" s="88"/>
      <c r="R60" s="18"/>
    </row>
    <row r="61" spans="1:18" ht="15">
      <c r="A61" s="19"/>
      <c r="B61" s="19"/>
      <c r="C61" s="19"/>
      <c r="D61" s="19"/>
      <c r="E61" s="19"/>
      <c r="F61" s="19"/>
      <c r="G61" s="19"/>
      <c r="H61" s="19"/>
      <c r="I61" s="19"/>
      <c r="J61" s="19"/>
      <c r="K61" s="19"/>
      <c r="L61" s="18"/>
      <c r="M61" s="88"/>
      <c r="N61" s="88"/>
      <c r="O61" s="88"/>
      <c r="P61" s="88"/>
      <c r="Q61" s="88"/>
      <c r="R61" s="18"/>
    </row>
    <row r="62" spans="1:11" ht="15">
      <c r="A62" s="5"/>
      <c r="B62" s="5"/>
      <c r="C62" s="5"/>
      <c r="D62" s="5"/>
      <c r="E62" s="5"/>
      <c r="F62" s="5"/>
      <c r="G62" s="5"/>
      <c r="H62" s="5"/>
      <c r="I62" s="5"/>
      <c r="J62" s="5"/>
      <c r="K62" s="5"/>
    </row>
    <row r="63" spans="1:11" ht="15">
      <c r="A63" s="5"/>
      <c r="B63" s="5"/>
      <c r="C63" s="5"/>
      <c r="D63" s="5"/>
      <c r="E63" s="5"/>
      <c r="F63" s="5"/>
      <c r="G63" s="5"/>
      <c r="H63" s="5"/>
      <c r="I63" s="5"/>
      <c r="J63" s="5"/>
      <c r="K63" s="5"/>
    </row>
    <row r="64" spans="1:18" ht="15">
      <c r="A64" s="5"/>
      <c r="B64" s="5"/>
      <c r="C64" s="5"/>
      <c r="D64" s="5"/>
      <c r="E64" s="5"/>
      <c r="F64" s="5"/>
      <c r="G64" s="5"/>
      <c r="H64" s="5"/>
      <c r="I64" s="5"/>
      <c r="J64" s="5"/>
      <c r="K64" s="5"/>
      <c r="R64" s="13"/>
    </row>
    <row r="65" spans="1:18" ht="15">
      <c r="A65" s="5"/>
      <c r="B65" s="5"/>
      <c r="C65" s="5"/>
      <c r="D65" s="5"/>
      <c r="E65" s="5"/>
      <c r="F65" s="5"/>
      <c r="G65" s="5"/>
      <c r="H65" s="5"/>
      <c r="I65" s="5"/>
      <c r="J65" s="5"/>
      <c r="K65" s="5"/>
      <c r="R65" s="13"/>
    </row>
    <row r="66" spans="1:18" ht="15">
      <c r="A66" s="5"/>
      <c r="B66" s="5"/>
      <c r="C66" s="5"/>
      <c r="D66" s="5"/>
      <c r="E66" s="5"/>
      <c r="F66" s="5"/>
      <c r="G66" s="5"/>
      <c r="H66" s="5"/>
      <c r="I66" s="5"/>
      <c r="J66" s="5"/>
      <c r="K66" s="5"/>
      <c r="R66" s="13"/>
    </row>
    <row r="67" spans="1:18" ht="15">
      <c r="A67" s="5"/>
      <c r="B67" s="5"/>
      <c r="C67" s="5"/>
      <c r="D67" s="5"/>
      <c r="E67" s="5"/>
      <c r="F67" s="5"/>
      <c r="G67" s="5"/>
      <c r="H67" s="5"/>
      <c r="I67" s="5"/>
      <c r="J67" s="5"/>
      <c r="K67" s="5"/>
      <c r="R67" s="13"/>
    </row>
    <row r="68" spans="1:18" ht="15">
      <c r="A68" s="5"/>
      <c r="B68" s="5"/>
      <c r="C68" s="5"/>
      <c r="D68" s="5"/>
      <c r="E68" s="5"/>
      <c r="F68" s="5"/>
      <c r="G68" s="5"/>
      <c r="H68" s="5"/>
      <c r="I68" s="5"/>
      <c r="J68" s="5"/>
      <c r="K68" s="5"/>
      <c r="R68" s="13"/>
    </row>
    <row r="69" spans="1:18" ht="15">
      <c r="A69" s="5"/>
      <c r="B69" s="5"/>
      <c r="C69" s="5"/>
      <c r="D69" s="5"/>
      <c r="E69" s="5"/>
      <c r="F69" s="5"/>
      <c r="G69" s="5"/>
      <c r="H69" s="5"/>
      <c r="I69" s="5"/>
      <c r="J69" s="5"/>
      <c r="K69" s="5"/>
      <c r="R69" s="13"/>
    </row>
    <row r="70" spans="1:18" ht="15">
      <c r="A70" s="5"/>
      <c r="B70" s="5"/>
      <c r="C70" s="5"/>
      <c r="D70" s="5"/>
      <c r="E70" s="5"/>
      <c r="F70" s="5"/>
      <c r="G70" s="5"/>
      <c r="H70" s="5"/>
      <c r="I70" s="5"/>
      <c r="J70" s="5"/>
      <c r="K70" s="5"/>
      <c r="R70" s="13"/>
    </row>
    <row r="71" spans="1:18" ht="15">
      <c r="A71" s="5"/>
      <c r="B71" s="5"/>
      <c r="C71" s="5"/>
      <c r="D71" s="5"/>
      <c r="E71" s="5"/>
      <c r="F71" s="5"/>
      <c r="G71" s="5"/>
      <c r="H71" s="5"/>
      <c r="I71" s="5"/>
      <c r="J71" s="5"/>
      <c r="K71" s="5"/>
      <c r="R71" s="13"/>
    </row>
    <row r="72" spans="1:18" ht="15">
      <c r="A72" s="5"/>
      <c r="B72" s="5"/>
      <c r="C72" s="5"/>
      <c r="D72" s="5"/>
      <c r="E72" s="5"/>
      <c r="F72" s="5"/>
      <c r="G72" s="5"/>
      <c r="H72" s="5"/>
      <c r="I72" s="5"/>
      <c r="J72" s="5"/>
      <c r="K72" s="5"/>
      <c r="R72" s="13"/>
    </row>
    <row r="73" spans="1:18" ht="15">
      <c r="A73" s="5"/>
      <c r="B73" s="5"/>
      <c r="C73" s="5"/>
      <c r="D73" s="5"/>
      <c r="E73" s="5"/>
      <c r="F73" s="5"/>
      <c r="G73" s="5"/>
      <c r="H73" s="5"/>
      <c r="I73" s="5"/>
      <c r="J73" s="5"/>
      <c r="K73" s="5"/>
      <c r="R73" s="13"/>
    </row>
    <row r="74" spans="1:18" ht="15">
      <c r="A74" s="5"/>
      <c r="B74" s="5"/>
      <c r="C74" s="5"/>
      <c r="D74" s="5"/>
      <c r="E74" s="5"/>
      <c r="F74" s="5"/>
      <c r="G74" s="5"/>
      <c r="H74" s="5"/>
      <c r="I74" s="5"/>
      <c r="J74" s="5"/>
      <c r="K74" s="5"/>
      <c r="R74" s="13"/>
    </row>
    <row r="75" ht="15">
      <c r="R75" s="13"/>
    </row>
    <row r="76" ht="15">
      <c r="R76" s="13"/>
    </row>
    <row r="77" ht="15">
      <c r="R77" s="13"/>
    </row>
    <row r="78" ht="15">
      <c r="R78" s="13"/>
    </row>
    <row r="79" ht="15">
      <c r="R79" s="13"/>
    </row>
    <row r="80" ht="15">
      <c r="R80" s="13"/>
    </row>
    <row r="81" ht="15">
      <c r="R81" s="13"/>
    </row>
    <row r="82" ht="15">
      <c r="R82" s="13"/>
    </row>
    <row r="83" ht="15">
      <c r="R83" s="13"/>
    </row>
    <row r="84" ht="15">
      <c r="R84" s="13"/>
    </row>
  </sheetData>
  <sheetProtection selectLockedCells="1"/>
  <mergeCells count="26">
    <mergeCell ref="M5:Q5"/>
    <mergeCell ref="M6:N6"/>
    <mergeCell ref="C15:D15"/>
    <mergeCell ref="B5:K5"/>
    <mergeCell ref="C10:D10"/>
    <mergeCell ref="D34:F35"/>
    <mergeCell ref="F9:F11"/>
    <mergeCell ref="C8:D8"/>
    <mergeCell ref="C20:D20"/>
    <mergeCell ref="C7:E7"/>
    <mergeCell ref="B1:K1"/>
    <mergeCell ref="F19:F23"/>
    <mergeCell ref="C19:E19"/>
    <mergeCell ref="H6:J6"/>
    <mergeCell ref="C6:E6"/>
    <mergeCell ref="C12:D12"/>
    <mergeCell ref="B2:K4"/>
    <mergeCell ref="G56:H56"/>
    <mergeCell ref="M14:N14"/>
    <mergeCell ref="M15:N15"/>
    <mergeCell ref="E54:F54"/>
    <mergeCell ref="C18:E18"/>
    <mergeCell ref="C22:D22"/>
    <mergeCell ref="C24:D24"/>
    <mergeCell ref="D27:F33"/>
    <mergeCell ref="B29:C30"/>
  </mergeCells>
  <conditionalFormatting sqref="H41:H52">
    <cfRule type="cellIs" priority="9" dxfId="14" operator="equal" stopIfTrue="1">
      <formula>0</formula>
    </cfRule>
  </conditionalFormatting>
  <conditionalFormatting sqref="C19:E19">
    <cfRule type="cellIs" priority="6" dxfId="15" operator="equal" stopIfTrue="1">
      <formula>0</formula>
    </cfRule>
    <cfRule type="containsText" priority="7" dxfId="1" operator="containsText" stopIfTrue="1" text="income">
      <formula>NOT(ISERROR(SEARCH("income",C19)))</formula>
    </cfRule>
    <cfRule type="containsText" priority="8" dxfId="0" operator="containsText" stopIfTrue="1" text="income">
      <formula>NOT(ISERROR(SEARCH("income",C19)))</formula>
    </cfRule>
    <cfRule type="iconSet" priority="5" dxfId="2">
      <iconSet iconSet="3Symbols">
        <cfvo type="percent" val="0"/>
        <cfvo type="percent" val="33"/>
        <cfvo type="percent" val="67"/>
      </iconSet>
    </cfRule>
  </conditionalFormatting>
  <conditionalFormatting sqref="D34">
    <cfRule type="cellIs" priority="2" dxfId="15" operator="equal" stopIfTrue="1">
      <formula>0</formula>
    </cfRule>
    <cfRule type="containsText" priority="3" dxfId="1" operator="containsText" stopIfTrue="1" text="income">
      <formula>NOT(ISERROR(SEARCH("income",D34)))</formula>
    </cfRule>
    <cfRule type="containsText" priority="4" dxfId="0" operator="containsText" stopIfTrue="1" text="income">
      <formula>NOT(ISERROR(SEARCH("income",D34)))</formula>
    </cfRule>
    <cfRule type="iconSet" priority="1" dxfId="2">
      <iconSet iconSet="3Symbols">
        <cfvo type="percent" val="0"/>
        <cfvo type="percent" val="33"/>
        <cfvo type="percent" val="67"/>
      </iconSet>
    </cfRule>
  </conditionalFormatting>
  <dataValidations count="3">
    <dataValidation type="list" allowBlank="1" showInputMessage="1" showErrorMessage="1" sqref="E10">
      <formula1>$D$35:$D$37</formula1>
    </dataValidation>
    <dataValidation type="list" allowBlank="1" showInputMessage="1" showErrorMessage="1" sqref="E8">
      <formula1>$C$36:$C$37</formula1>
    </dataValidation>
    <dataValidation type="list" allowBlank="1" showInputMessage="1" showErrorMessage="1" sqref="H9:H16">
      <formula1>$M$14:$M$17</formula1>
    </dataValidation>
  </dataValidations>
  <printOptions/>
  <pageMargins left="0.7" right="0.7" top="0.75" bottom="0.75" header="0.3" footer="0.3"/>
  <pageSetup horizontalDpi="600" verticalDpi="600" orientation="landscape" scale="55" r:id="rId5"/>
  <rowBreaks count="1" manualBreakCount="1">
    <brk id="38" max="17" man="1"/>
  </rowBreaks>
  <colBreaks count="1" manualBreakCount="1">
    <brk id="18" max="55" man="1"/>
  </colBreaks>
  <ignoredErrors>
    <ignoredError sqref="D41:E41"/>
  </ignoredErrors>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IBR &amp; ICR-A Year 1 Repayment Calculator 2012</dc:title>
  <dc:subject/>
  <dc:creator>tsilver001</dc:creator>
  <cp:keywords>Student loans, income based repayment</cp:keywords>
  <dc:description>Provides a projection of student loan payments under standard and income-based repayment plans during the first year of loan repayment. Created by Tisa Silver-Canady.</dc:description>
  <cp:lastModifiedBy>tsilver001</cp:lastModifiedBy>
  <cp:lastPrinted>2012-12-04T16:44:29Z</cp:lastPrinted>
  <dcterms:created xsi:type="dcterms:W3CDTF">2012-09-07T18:53:44Z</dcterms:created>
  <dcterms:modified xsi:type="dcterms:W3CDTF">2016-12-05T13:39:45Z</dcterms:modified>
  <cp:category/>
  <cp:version/>
  <cp:contentType/>
  <cp:contentStatus/>
</cp:coreProperties>
</file>